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15" firstSheet="4" activeTab="4"/>
  </bookViews>
  <sheets>
    <sheet name="2020年收支平衡调整表" sheetId="1" r:id="rId1"/>
    <sheet name="2020市级公共预算支出调整表" sheetId="2" r:id="rId2"/>
    <sheet name="2020公共财政预算支出调整明细表" sheetId="3" r:id="rId3"/>
    <sheet name="2020一般债券分配使用明细表" sheetId="4" r:id="rId4"/>
    <sheet name="2020全市政府基金收支表" sheetId="5" r:id="rId5"/>
    <sheet name="2020本级政府基金明细" sheetId="6" r:id="rId6"/>
    <sheet name="2020专项债券分配使用明细表" sheetId="7" r:id="rId7"/>
    <sheet name="Sheet3" sheetId="8" r:id="rId8"/>
    <sheet name="Sheet1" sheetId="9" r:id="rId9"/>
  </sheets>
  <definedNames>
    <definedName name="_xlnm.Print_Titles" localSheetId="0">'2020年收支平衡调整表'!$1:5</definedName>
    <definedName name="_xlnm.Print_Titles" localSheetId="2">'2020公共财政预算支出调整明细表'!$1:4</definedName>
    <definedName name="_xlnm.Print_Titles" localSheetId="3">'2020一般债券分配使用明细表'!$1:4</definedName>
    <definedName name="_xlnm.Print_Titles" localSheetId="5">'2020本级政府基金明细'!$1:4</definedName>
    <definedName name="_a999911" localSheetId="4">#REF!</definedName>
    <definedName name="_a999911">#REF!</definedName>
    <definedName name="_a9999111" localSheetId="4">#REF!</definedName>
    <definedName name="_a9999111">#REF!</definedName>
    <definedName name="_a999923423" localSheetId="4">#REF!</definedName>
    <definedName name="_a999923423">#REF!</definedName>
    <definedName name="_a9999323" localSheetId="4">#REF!</definedName>
    <definedName name="_a9999323">#REF!</definedName>
    <definedName name="_a999942323" localSheetId="4">#REF!</definedName>
    <definedName name="_a999942323">#REF!</definedName>
    <definedName name="_a9999548" localSheetId="4">#REF!</definedName>
    <definedName name="_a9999548">#REF!</definedName>
    <definedName name="_a9999555" localSheetId="4">#REF!</definedName>
    <definedName name="_a9999555">#REF!</definedName>
    <definedName name="_a99996544" localSheetId="4">#REF!</definedName>
    <definedName name="_a99996544">#REF!</definedName>
    <definedName name="_a999991" localSheetId="4">#REF!</definedName>
    <definedName name="_a999991">#REF!</definedName>
    <definedName name="_a9999911" localSheetId="4">#REF!</definedName>
    <definedName name="_a9999911">#REF!</definedName>
    <definedName name="_a999991145" localSheetId="4">#REF!</definedName>
    <definedName name="_a999991145">#REF!</definedName>
    <definedName name="_a99999222" localSheetId="4">#REF!</definedName>
    <definedName name="_a99999222">#REF!</definedName>
    <definedName name="_a99999234234" localSheetId="4">#REF!</definedName>
    <definedName name="_a99999234234">#REF!</definedName>
    <definedName name="_a999995" localSheetId="4">#REF!</definedName>
    <definedName name="_a999995">#REF!</definedName>
    <definedName name="_a999996" localSheetId="4">#REF!</definedName>
    <definedName name="_a999996">#REF!</definedName>
    <definedName name="_a9999961" localSheetId="4">#REF!</definedName>
    <definedName name="_a9999961">#REF!</definedName>
    <definedName name="_a999999999" localSheetId="4">#REF!</definedName>
    <definedName name="_a999999999">#REF!</definedName>
    <definedName name="_xlnm._FilterDatabase" localSheetId="5" hidden="1">'2020本级政府基金明细'!#REF!</definedName>
    <definedName name="_xlnm._FilterDatabase" localSheetId="2" hidden="1">'2020公共财政预算支出调整明细表'!#REF!</definedName>
    <definedName name="_Order1" hidden="1">255</definedName>
    <definedName name="_Order2" hidden="1">255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眯成" localSheetId="4">#REF!</definedName>
    <definedName name="地区眯成">#REF!</definedName>
    <definedName name="地区名称" localSheetId="5">#REF!</definedName>
    <definedName name="地区名称" localSheetId="2">#REF!</definedName>
    <definedName name="地区名称" localSheetId="4">#REF!</definedName>
    <definedName name="地区名称">#REF!</definedName>
    <definedName name="地区名称1" localSheetId="4">#REF!</definedName>
    <definedName name="地区名称1">#REF!</definedName>
    <definedName name="地区名称10" localSheetId="4">#REF!</definedName>
    <definedName name="地区名称10">#REF!</definedName>
    <definedName name="地区名称11" localSheetId="4">#REF!</definedName>
    <definedName name="地区名称11">#REF!</definedName>
    <definedName name="地区名称12" localSheetId="4">#REF!</definedName>
    <definedName name="地区名称12">#REF!</definedName>
    <definedName name="地区名称2" localSheetId="4">#REF!</definedName>
    <definedName name="地区名称2">#REF!</definedName>
    <definedName name="地区名称21" localSheetId="4">#REF!</definedName>
    <definedName name="地区名称21">#REF!</definedName>
    <definedName name="地区名称22" localSheetId="4">#REF!</definedName>
    <definedName name="地区名称22">#REF!</definedName>
    <definedName name="地区名称3" localSheetId="4">#REF!</definedName>
    <definedName name="地区名称3">#REF!</definedName>
    <definedName name="地区名称32" localSheetId="4">#REF!</definedName>
    <definedName name="地区名称32">#REF!</definedName>
    <definedName name="地区名称432" localSheetId="4">#REF!</definedName>
    <definedName name="地区名称432">#REF!</definedName>
    <definedName name="地区名称444" localSheetId="4">#REF!</definedName>
    <definedName name="地区名称444">#REF!</definedName>
    <definedName name="地区名称45" localSheetId="4">#REF!</definedName>
    <definedName name="地区名称45">#REF!</definedName>
    <definedName name="地区名称45234" localSheetId="4">#REF!</definedName>
    <definedName name="地区名称45234">#REF!</definedName>
    <definedName name="地区名称5" localSheetId="4">#REF!</definedName>
    <definedName name="地区名称5">#REF!</definedName>
    <definedName name="地区名称55" localSheetId="4">#REF!</definedName>
    <definedName name="地区名称55">#REF!</definedName>
    <definedName name="地区名称6" localSheetId="4">#REF!</definedName>
    <definedName name="地区名称6">#REF!</definedName>
    <definedName name="地区名称7" localSheetId="4">#REF!</definedName>
    <definedName name="地区名称7">#REF!</definedName>
    <definedName name="地区名称78" localSheetId="4">#REF!</definedName>
    <definedName name="地区名称78">#REF!</definedName>
    <definedName name="地区名称874" localSheetId="4">#REF!</definedName>
    <definedName name="地区名称874">#REF!</definedName>
    <definedName name="地区名称9" localSheetId="4">#REF!</definedName>
    <definedName name="地区名称9">#REF!</definedName>
    <definedName name="地区名称91" localSheetId="4">#REF!</definedName>
    <definedName name="地区名称91">#REF!</definedName>
    <definedName name="地区名称第" localSheetId="4">#REF!</definedName>
    <definedName name="地区名称第">#REF!</definedName>
    <definedName name="地区名称区" localSheetId="4">#REF!</definedName>
    <definedName name="地区名称区">#REF!</definedName>
    <definedName name="地区明确222" localSheetId="4">#REF!</definedName>
    <definedName name="地区明确222">#REF!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  <definedName name="_a999911" localSheetId="3">#REF!</definedName>
    <definedName name="_a9999111" localSheetId="3">#REF!</definedName>
    <definedName name="_a999923423" localSheetId="3">#REF!</definedName>
    <definedName name="_a9999323" localSheetId="3">#REF!</definedName>
    <definedName name="_a999942323" localSheetId="3">#REF!</definedName>
    <definedName name="_a9999548" localSheetId="3">#REF!</definedName>
    <definedName name="_a9999555" localSheetId="3">#REF!</definedName>
    <definedName name="_a99996544" localSheetId="3">#REF!</definedName>
    <definedName name="_a999991" localSheetId="3">#REF!</definedName>
    <definedName name="_a9999911" localSheetId="3">#REF!</definedName>
    <definedName name="_a999991145" localSheetId="3">#REF!</definedName>
    <definedName name="_a99999222" localSheetId="3">#REF!</definedName>
    <definedName name="_a99999234234" localSheetId="3">#REF!</definedName>
    <definedName name="_a999995" localSheetId="3">#REF!</definedName>
    <definedName name="_a999996" localSheetId="3">#REF!</definedName>
    <definedName name="_a9999961" localSheetId="3">#REF!</definedName>
    <definedName name="_a999999999" localSheetId="3">#REF!</definedName>
    <definedName name="地区眯成" localSheetId="3">#REF!</definedName>
    <definedName name="地区名称" localSheetId="3">#REF!</definedName>
    <definedName name="地区名称1" localSheetId="3">#REF!</definedName>
    <definedName name="地区名称10" localSheetId="3">#REF!</definedName>
    <definedName name="地区名称11" localSheetId="3">#REF!</definedName>
    <definedName name="地区名称12" localSheetId="3">#REF!</definedName>
    <definedName name="地区名称2" localSheetId="3">#REF!</definedName>
    <definedName name="地区名称21" localSheetId="3">#REF!</definedName>
    <definedName name="地区名称22" localSheetId="3">#REF!</definedName>
    <definedName name="地区名称3" localSheetId="3">#REF!</definedName>
    <definedName name="地区名称32" localSheetId="3">#REF!</definedName>
    <definedName name="地区名称432" localSheetId="3">#REF!</definedName>
    <definedName name="地区名称444" localSheetId="3">#REF!</definedName>
    <definedName name="地区名称45" localSheetId="3">#REF!</definedName>
    <definedName name="地区名称45234" localSheetId="3">#REF!</definedName>
    <definedName name="地区名称5" localSheetId="3">#REF!</definedName>
    <definedName name="地区名称55" localSheetId="3">#REF!</definedName>
    <definedName name="地区名称6" localSheetId="3">#REF!</definedName>
    <definedName name="地区名称7" localSheetId="3">#REF!</definedName>
    <definedName name="地区名称78" localSheetId="3">#REF!</definedName>
    <definedName name="地区名称874" localSheetId="3">#REF!</definedName>
    <definedName name="地区名称9" localSheetId="3">#REF!</definedName>
    <definedName name="地区名称91" localSheetId="3">#REF!</definedName>
    <definedName name="地区名称第" localSheetId="3">#REF!</definedName>
    <definedName name="地区名称区" localSheetId="3">#REF!</definedName>
    <definedName name="地区明确222" localSheetId="3">#REF!</definedName>
    <definedName name="_a999911" localSheetId="6">#REF!</definedName>
    <definedName name="_a9999111" localSheetId="6">#REF!</definedName>
    <definedName name="_a999923423" localSheetId="6">#REF!</definedName>
    <definedName name="_a9999323" localSheetId="6">#REF!</definedName>
    <definedName name="_a999942323" localSheetId="6">#REF!</definedName>
    <definedName name="_a9999548" localSheetId="6">#REF!</definedName>
    <definedName name="_a9999555" localSheetId="6">#REF!</definedName>
    <definedName name="_a99996544" localSheetId="6">#REF!</definedName>
    <definedName name="_a999991" localSheetId="6">#REF!</definedName>
    <definedName name="_a9999911" localSheetId="6">#REF!</definedName>
    <definedName name="_a999991145" localSheetId="6">#REF!</definedName>
    <definedName name="_a99999222" localSheetId="6">#REF!</definedName>
    <definedName name="_a99999234234" localSheetId="6">#REF!</definedName>
    <definedName name="_a999995" localSheetId="6">#REF!</definedName>
    <definedName name="_a999996" localSheetId="6">#REF!</definedName>
    <definedName name="_a9999961" localSheetId="6">#REF!</definedName>
    <definedName name="_a999999999" localSheetId="6">#REF!</definedName>
    <definedName name="地区眯成" localSheetId="6">#REF!</definedName>
    <definedName name="地区名称" localSheetId="6">#REF!</definedName>
    <definedName name="地区名称1" localSheetId="6">#REF!</definedName>
    <definedName name="地区名称10" localSheetId="6">#REF!</definedName>
    <definedName name="地区名称11" localSheetId="6">#REF!</definedName>
    <definedName name="地区名称12" localSheetId="6">#REF!</definedName>
    <definedName name="地区名称2" localSheetId="6">#REF!</definedName>
    <definedName name="地区名称21" localSheetId="6">#REF!</definedName>
    <definedName name="地区名称22" localSheetId="6">#REF!</definedName>
    <definedName name="地区名称3" localSheetId="6">#REF!</definedName>
    <definedName name="地区名称32" localSheetId="6">#REF!</definedName>
    <definedName name="地区名称432" localSheetId="6">#REF!</definedName>
    <definedName name="地区名称444" localSheetId="6">#REF!</definedName>
    <definedName name="地区名称45" localSheetId="6">#REF!</definedName>
    <definedName name="地区名称45234" localSheetId="6">#REF!</definedName>
    <definedName name="地区名称5" localSheetId="6">#REF!</definedName>
    <definedName name="地区名称55" localSheetId="6">#REF!</definedName>
    <definedName name="地区名称6" localSheetId="6">#REF!</definedName>
    <definedName name="地区名称7" localSheetId="6">#REF!</definedName>
    <definedName name="地区名称78" localSheetId="6">#REF!</definedName>
    <definedName name="地区名称874" localSheetId="6">#REF!</definedName>
    <definedName name="地区名称9" localSheetId="6">#REF!</definedName>
    <definedName name="地区名称91" localSheetId="6">#REF!</definedName>
    <definedName name="地区名称第" localSheetId="6">#REF!</definedName>
    <definedName name="地区名称区" localSheetId="6">#REF!</definedName>
    <definedName name="地区明确222" localSheetId="6">#REF!</definedName>
    <definedName name="_xlnm.Print_Area" localSheetId="6">'2020专项债券分配使用明细表'!$A$1:$E$7</definedName>
  </definedNames>
  <calcPr calcId="144525"/>
</workbook>
</file>

<file path=xl/sharedStrings.xml><?xml version="1.0" encoding="utf-8"?>
<sst xmlns="http://schemas.openxmlformats.org/spreadsheetml/2006/main" count="289">
  <si>
    <t>附件1：</t>
  </si>
  <si>
    <t>2020年市级公共财政预算收支平衡调整表（草案）</t>
  </si>
  <si>
    <t>单位：万元</t>
  </si>
  <si>
    <t>收            入</t>
  </si>
  <si>
    <t>支            出</t>
  </si>
  <si>
    <t>项目</t>
  </si>
  <si>
    <t>年初预算</t>
  </si>
  <si>
    <t>增减    （+ -）</t>
  </si>
  <si>
    <t>调整后
预算</t>
  </si>
  <si>
    <t>项        目</t>
  </si>
  <si>
    <t>年初
预算</t>
  </si>
  <si>
    <t>收入总计</t>
  </si>
  <si>
    <t>支出总计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</si>
  <si>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</si>
  <si>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</si>
  <si>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</si>
  <si>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</si>
  <si>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</si>
  <si>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</si>
  <si>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</si>
  <si>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</si>
  <si>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</si>
  <si>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</si>
  <si>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</si>
  <si>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返还性支出</t>
  </si>
  <si>
    <t xml:space="preserve">      增值税税收返还收入</t>
  </si>
  <si>
    <t xml:space="preserve">  一般转移支付</t>
  </si>
  <si>
    <t xml:space="preserve">      消费税税收返还收入</t>
  </si>
  <si>
    <t xml:space="preserve">  专项转移支付</t>
  </si>
  <si>
    <t xml:space="preserve">      增值税“五五分享”税收返还收入</t>
  </si>
  <si>
    <t xml:space="preserve"> 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</si>
  <si>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</si>
  <si>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</si>
  <si>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</si>
  <si>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</si>
  <si>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</si>
  <si>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</si>
  <si>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</si>
  <si>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</si>
  <si>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</si>
  <si>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</si>
  <si>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</si>
  <si>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</si>
  <si>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</si>
  <si>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</si>
  <si>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</si>
  <si>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</si>
  <si>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</si>
  <si>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</si>
  <si>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</si>
  <si>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</si>
  <si>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</si>
  <si>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</si>
  <si>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</si>
  <si>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</si>
  <si>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</si>
  <si>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</si>
  <si>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</si>
  <si>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</si>
  <si>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</si>
  <si>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</si>
  <si>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</si>
  <si>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</si>
  <si>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</si>
  <si>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</si>
  <si>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</si>
  <si>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</si>
  <si>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</si>
  <si>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</si>
  <si>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</si>
  <si>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</si>
  <si>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</si>
  <si>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</si>
  <si>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</si>
  <si>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</si>
  <si>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</si>
  <si>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</si>
  <si>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</si>
  <si>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</si>
  <si>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</si>
  <si>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</si>
  <si>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</si>
  <si>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</si>
  <si>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</si>
  <si>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</si>
  <si>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</si>
  <si>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</si>
  <si>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</si>
  <si>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</si>
  <si>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</si>
  <si>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上年结余收入</t>
  </si>
  <si>
    <t xml:space="preserve">  调入资金</t>
  </si>
  <si>
    <t xml:space="preserve">    从政府性基金预算调入</t>
  </si>
  <si>
    <t xml:space="preserve">  调出资金</t>
  </si>
  <si>
    <t xml:space="preserve">    从国有资本经营预算调入</t>
  </si>
  <si>
    <t xml:space="preserve">  年终结余</t>
  </si>
  <si>
    <t xml:space="preserve">    从其他资金调入</t>
  </si>
  <si>
    <t xml:space="preserve">  地方政府一般债务还本支出</t>
  </si>
  <si>
    <t xml:space="preserve">  地方政府一般债务收入</t>
  </si>
  <si>
    <t xml:space="preserve">  地方政府一般债务转贷支出</t>
  </si>
  <si>
    <t xml:space="preserve">  地方政府一般债务转贷收入</t>
  </si>
  <si>
    <t xml:space="preserve">  援助其他地区支出</t>
  </si>
  <si>
    <t xml:space="preserve">  接受其他地区援助收入</t>
  </si>
  <si>
    <t xml:space="preserve">  安排预算稳定调节基金</t>
  </si>
  <si>
    <t xml:space="preserve">  动用预算稳定调节基金</t>
  </si>
  <si>
    <t xml:space="preserve">  补充预算周转金</t>
  </si>
  <si>
    <t>附件2：</t>
  </si>
  <si>
    <t>2020年市级公共财政预算支出调整表（草案）</t>
  </si>
  <si>
    <t>科目名称</t>
  </si>
  <si>
    <t>科目编码</t>
  </si>
  <si>
    <t>调整</t>
  </si>
  <si>
    <t>调整后预算</t>
  </si>
  <si>
    <t>一、一般公共服务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</si>
  <si>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</si>
  <si>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</si>
  <si>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</si>
  <si>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</si>
  <si>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</si>
  <si>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</si>
  <si>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</si>
  <si>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</si>
  <si>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</si>
  <si>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</si>
  <si>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</si>
  <si>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</si>
  <si>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</si>
  <si>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</si>
  <si>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</si>
  <si>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</si>
  <si>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</si>
  <si>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</si>
  <si>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</si>
  <si>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</si>
  <si>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</si>
  <si>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</si>
  <si>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 xml:space="preserve">      其中：个人部分</t>
  </si>
  <si>
    <t>二十四、债务付息支出</t>
  </si>
  <si>
    <t>二十五、债务发行费用支出</t>
  </si>
  <si>
    <t>合         计</t>
  </si>
  <si>
    <t>附件3：</t>
  </si>
  <si>
    <t>2020年市级公共财政预算支出调整明细表（草案）</t>
  </si>
  <si>
    <t>部门名称</t>
  </si>
  <si>
    <t>项目名称</t>
  </si>
  <si>
    <t>预算科目编码</t>
  </si>
  <si>
    <t>调整类型</t>
  </si>
  <si>
    <t>调整增减
（+-）</t>
  </si>
  <si>
    <t>合计</t>
  </si>
  <si>
    <t>政府部门</t>
  </si>
  <si>
    <t>政府办环保专项经费</t>
  </si>
  <si>
    <t>2010301</t>
  </si>
  <si>
    <t>新增项目</t>
  </si>
  <si>
    <t>发改局经济开发区节能评价经费</t>
  </si>
  <si>
    <t>2010499</t>
  </si>
  <si>
    <t>发改局收购5000吨县级储备粮费用</t>
  </si>
  <si>
    <t>审批局开发建设政务服务手机APP资金、打造无证明城市开发OA办公系统资金和聘请第三方运作推动市信用体系提升资金</t>
  </si>
  <si>
    <t>2010306</t>
  </si>
  <si>
    <t>公安局</t>
  </si>
  <si>
    <t>公共安全视频图像智能应用平台系统建设</t>
  </si>
  <si>
    <t>2040219</t>
  </si>
  <si>
    <t>交警队</t>
  </si>
  <si>
    <t>西开发区昌平街与工业路路口安装交通信号灯和道路监控资金</t>
  </si>
  <si>
    <t>2120399</t>
  </si>
  <si>
    <t>消防队</t>
  </si>
  <si>
    <t>购置消防通信指挥车</t>
  </si>
  <si>
    <t>2240204</t>
  </si>
  <si>
    <t>文广体旅局</t>
  </si>
  <si>
    <t>文保所经济开发区文物考古调查勘探费用</t>
  </si>
  <si>
    <t>2070299</t>
  </si>
  <si>
    <t>科工信局</t>
  </si>
  <si>
    <t>2019年邢台市市级重大科技成果转化专项项目资金</t>
  </si>
  <si>
    <t>2060404</t>
  </si>
  <si>
    <t>城管局</t>
  </si>
  <si>
    <t>南宫市水生态修复工程</t>
  </si>
  <si>
    <t>2110302</t>
  </si>
  <si>
    <t>民政局</t>
  </si>
  <si>
    <t>购置殡仪馆运尸车</t>
  </si>
  <si>
    <t>2081004</t>
  </si>
  <si>
    <t>殡仪馆设施修缮改造项目资金</t>
  </si>
  <si>
    <t>购置遗物、祭品焚烧设备</t>
  </si>
  <si>
    <t>农业农村局</t>
  </si>
  <si>
    <t>动物卫生监督证章标志工本经费和购买农机安全检测设备资金</t>
  </si>
  <si>
    <t>2130104</t>
  </si>
  <si>
    <t>水务局</t>
  </si>
  <si>
    <t>经济开发区规划水资源论证报告编制费</t>
  </si>
  <si>
    <t>2130311</t>
  </si>
  <si>
    <t>气象局</t>
  </si>
  <si>
    <t>经济开发区气候可行性论证经费</t>
  </si>
  <si>
    <t>2200599</t>
  </si>
  <si>
    <t>生态环境局</t>
  </si>
  <si>
    <t>新增大气监控平台功能项目资金</t>
  </si>
  <si>
    <t>第二次污染源动态更新调整费用</t>
  </si>
  <si>
    <t>应急管理局</t>
  </si>
  <si>
    <t>经济开发区区域性地震安全评价费用</t>
  </si>
  <si>
    <t>供销社</t>
  </si>
  <si>
    <t>全市烟花爆竹零售户损失补偿</t>
  </si>
  <si>
    <t>经济开发区</t>
  </si>
  <si>
    <t>南宫德聚建设有限公司注册资本金</t>
  </si>
  <si>
    <t>预留列支</t>
  </si>
  <si>
    <t>预留待分配资金</t>
  </si>
  <si>
    <t>项目调增</t>
  </si>
  <si>
    <t>附件4：</t>
  </si>
  <si>
    <t xml:space="preserve">2020年市级新增地方政府一般债券分配使用明细表（草案） </t>
  </si>
  <si>
    <t>债券金额</t>
  </si>
  <si>
    <t>备   注</t>
  </si>
  <si>
    <t>教育局</t>
  </si>
  <si>
    <t>河北南宫中学（新校区）工程</t>
  </si>
  <si>
    <t>附件5：</t>
  </si>
  <si>
    <t xml:space="preserve">  2020年市级政府性基金收支预算调整表（草案）</t>
  </si>
  <si>
    <t>年初预算数</t>
  </si>
  <si>
    <t>增减（+-）</t>
  </si>
  <si>
    <t>本年收入总计</t>
  </si>
  <si>
    <t>本年支出总计</t>
  </si>
  <si>
    <t>一、农网还贷资金收入</t>
  </si>
  <si>
    <t>一、文化旅游体育与传媒支出</t>
  </si>
  <si>
    <t>二、海南省高等级公路车辆通行附加费收入</t>
  </si>
  <si>
    <t xml:space="preserve">   国家电影事业发展专项资金安排的支出</t>
  </si>
  <si>
    <t>三、港口建设费收入</t>
  </si>
  <si>
    <t xml:space="preserve">   旅游发展基金支出</t>
  </si>
  <si>
    <t>四、国家电影事业发展专项资金收入</t>
  </si>
  <si>
    <t xml:space="preserve">   国家电影事业发展专项资金对应专项债务收入安排的支出</t>
  </si>
  <si>
    <t>五、国有土地收益基金收入</t>
  </si>
  <si>
    <t>二、社会保障和就业支出</t>
  </si>
  <si>
    <t>六、农业土地开发资金收入</t>
  </si>
  <si>
    <t xml:space="preserve">    大中型水库移民后期扶持基金支出</t>
  </si>
  <si>
    <t>七、国有土地使用权出让收入</t>
  </si>
  <si>
    <t xml:space="preserve">    小型水库移民扶助基金安排的支出</t>
  </si>
  <si>
    <t>八、大中型水库库区基金收入</t>
  </si>
  <si>
    <t xml:space="preserve">    小型水库移民扶助基金对应专项债务收入安排的支出</t>
  </si>
  <si>
    <t>九、彩票公益金收入</t>
  </si>
  <si>
    <t>三、节能环保支出</t>
  </si>
  <si>
    <t>十、城市基础设施配套费收入</t>
  </si>
  <si>
    <t xml:space="preserve">    可再生能源电价附加收入安排的支出</t>
  </si>
  <si>
    <t>十一、小型水库移民扶助基金收入</t>
  </si>
  <si>
    <t xml:space="preserve">    废弃电器电子产品处理基金支出</t>
  </si>
  <si>
    <t>十二、国家重大水利工程建设基金收入</t>
  </si>
  <si>
    <t>四、城乡社区支出</t>
  </si>
  <si>
    <t>十三、车辆通行费</t>
  </si>
  <si>
    <t xml:space="preserve">    国有土地使用权出让收入安排的支出</t>
  </si>
  <si>
    <t>十四、污水处理费收入</t>
  </si>
  <si>
    <t xml:space="preserve">    国有土地收益基金安排的支出</t>
  </si>
  <si>
    <t>十五、彩票发行机构和彩票销售机构的业务费用</t>
  </si>
  <si>
    <t xml:space="preserve">    农业土地开发资金安排的支出</t>
  </si>
  <si>
    <t>十六、其他政府性基金收入</t>
  </si>
  <si>
    <t xml:space="preserve">    城市基础设施配套费安排的支出</t>
  </si>
  <si>
    <t>十七、专项债券对应项目专项收入</t>
  </si>
  <si>
    <t xml:space="preserve">    污水处理费安排的支出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</si>
  <si>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</si>
  <si>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</si>
  <si>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</si>
  <si>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</si>
  <si>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</si>
  <si>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>五、其他支出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</si>
  <si>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</si>
  <si>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</si>
  <si>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</si>
  <si>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六、债务付息支出</t>
  </si>
  <si>
    <t>七、债务发行费用支出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</si>
  <si>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</si>
  <si>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</si>
  <si>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</si>
  <si>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</si>
  <si>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</si>
  <si>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</si>
  <si>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调出资金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</si>
  <si>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</si>
  <si>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</si>
  <si>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</si>
  <si>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</si>
  <si>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</si>
  <si>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</si>
  <si>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附件6：</t>
  </si>
  <si>
    <t>2020年市级政府性基金项目支出明细表（草案）</t>
  </si>
  <si>
    <t>调整增减（+-）</t>
  </si>
  <si>
    <t>财政列支</t>
  </si>
  <si>
    <t>专项债券付息</t>
  </si>
  <si>
    <t>2320411</t>
  </si>
  <si>
    <t>专项债券发行费用</t>
  </si>
  <si>
    <t>2330411</t>
  </si>
  <si>
    <t>退朝阳气体保证金</t>
  </si>
  <si>
    <t>2120899</t>
  </si>
  <si>
    <t>退天鹰新材料保证金</t>
  </si>
  <si>
    <t>预留征地拆迁补偿及收储资金</t>
  </si>
  <si>
    <t>2120801</t>
  </si>
  <si>
    <t>项目调减</t>
  </si>
  <si>
    <t>附件7：</t>
  </si>
  <si>
    <t xml:space="preserve">2020年市级新增地方政府专项债券分配使用明细表（草案） </t>
  </si>
  <si>
    <t>南宫市教育局</t>
  </si>
  <si>
    <t>南宫经济开发区管理委员会</t>
  </si>
  <si>
    <t>南宫国际精品羊绒服装服饰产业园项目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</si>
</sst>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);[Red]\(0\)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"/>
  </numFmts>
  <fonts count="5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4"/>
      <name val="黑体"/>
      <charset val="134"/>
    </font>
    <font>
      <b/>
      <sz val="2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2"/>
      <name val="黑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0"/>
      <name val="Helv"/>
      <charset val="134"/>
    </font>
    <font>
      <sz val="10"/>
      <name val="宋体"/>
      <charset val="134"/>
    </font>
    <font>
      <b/>
      <sz val="21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2"/>
      <color indexed="10"/>
      <name val="宋体"/>
      <charset val="134"/>
    </font>
    <font>
      <sz val="12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name val="黑体"/>
      <charset val="134"/>
    </font>
    <font>
      <sz val="14"/>
      <color indexed="8"/>
      <name val="黑体"/>
      <charset val="134"/>
    </font>
    <font>
      <sz val="20"/>
      <name val="经典标宋简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43" fillId="9" borderId="14" applyNumberFormat="0" applyAlignment="0" applyProtection="0">
      <alignment vertical="center"/>
    </xf>
    <xf numFmtId="0" fontId="0" fillId="0" borderId="0">
      <alignment vertical="center"/>
    </xf>
    <xf numFmtId="41" fontId="38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11" borderId="15" applyNumberFormat="0" applyFon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8" fillId="26" borderId="18" applyNumberFormat="0" applyAlignment="0" applyProtection="0">
      <alignment vertical="center"/>
    </xf>
    <xf numFmtId="0" fontId="46" fillId="26" borderId="14" applyNumberFormat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" fillId="0" borderId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0" borderId="0"/>
    <xf numFmtId="0" fontId="35" fillId="1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1" fillId="0" borderId="0" applyProtection="0"/>
    <xf numFmtId="0" fontId="36" fillId="23" borderId="0" applyNumberFormat="0" applyBorder="0" applyAlignment="0" applyProtection="0">
      <alignment vertical="center"/>
    </xf>
    <xf numFmtId="0" fontId="0" fillId="0" borderId="0"/>
    <xf numFmtId="0" fontId="20" fillId="0" borderId="0"/>
    <xf numFmtId="0" fontId="0" fillId="0" borderId="0"/>
    <xf numFmtId="0" fontId="0" fillId="0" borderId="0"/>
    <xf numFmtId="0" fontId="20" fillId="0" borderId="0"/>
    <xf numFmtId="0" fontId="0" fillId="0" borderId="0">
      <alignment vertical="center"/>
    </xf>
    <xf numFmtId="0" fontId="0" fillId="0" borderId="0"/>
    <xf numFmtId="0" fontId="0" fillId="0" borderId="0"/>
    <xf numFmtId="0" fontId="20" fillId="0" borderId="0"/>
    <xf numFmtId="0" fontId="4" fillId="0" borderId="0">
      <alignment vertical="center"/>
    </xf>
    <xf numFmtId="0" fontId="0" fillId="0" borderId="0">
      <alignment vertical="center"/>
    </xf>
    <xf numFmtId="0" fontId="10" fillId="0" borderId="0">
      <protection locked="0"/>
    </xf>
    <xf numFmtId="0" fontId="0" fillId="0" borderId="0"/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32" applyNumberFormat="1" applyFont="1" applyFill="1" applyBorder="1" applyAlignment="1">
      <alignment horizontal="center" vertical="center"/>
    </xf>
    <xf numFmtId="0" fontId="4" fillId="0" borderId="0" xfId="32" applyNumberFormat="1" applyFont="1" applyFill="1" applyBorder="1" applyAlignment="1">
      <alignment horizontal="center" vertical="center"/>
    </xf>
    <xf numFmtId="31" fontId="4" fillId="0" borderId="1" xfId="32" applyNumberFormat="1" applyFont="1" applyFill="1" applyBorder="1" applyAlignment="1">
      <alignment horizontal="center" vertical="center"/>
    </xf>
    <xf numFmtId="0" fontId="4" fillId="0" borderId="0" xfId="32" applyNumberFormat="1" applyFont="1" applyFill="1" applyBorder="1" applyAlignment="1">
      <alignment horizontal="right" vertical="center"/>
    </xf>
    <xf numFmtId="0" fontId="1" fillId="0" borderId="2" xfId="53" applyNumberFormat="1" applyFont="1" applyFill="1" applyBorder="1" applyAlignment="1">
      <alignment horizontal="center" vertical="center" wrapText="1"/>
    </xf>
    <xf numFmtId="0" fontId="5" fillId="0" borderId="2" xfId="53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177" fontId="5" fillId="0" borderId="2" xfId="53" applyNumberFormat="1" applyFont="1" applyFill="1" applyBorder="1" applyAlignment="1">
      <alignment horizontal="center" vertical="center" wrapText="1"/>
    </xf>
    <xf numFmtId="177" fontId="1" fillId="0" borderId="2" xfId="53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60" applyFont="1" applyAlignment="1">
      <alignment horizontal="center" vertical="center"/>
    </xf>
    <xf numFmtId="0" fontId="13" fillId="0" borderId="0" xfId="59" applyFont="1" applyFill="1" applyAlignment="1" applyProtection="1">
      <alignment horizontal="center" vertical="center"/>
      <protection locked="0"/>
    </xf>
    <xf numFmtId="49" fontId="13" fillId="0" borderId="0" xfId="59" applyNumberFormat="1" applyFont="1" applyFill="1" applyAlignment="1" applyProtection="1">
      <alignment horizontal="center" vertical="center"/>
      <protection locked="0"/>
    </xf>
    <xf numFmtId="0" fontId="14" fillId="0" borderId="0" xfId="59" applyFont="1" applyFill="1" applyAlignment="1" applyProtection="1">
      <alignment vertical="center"/>
      <protection locked="0"/>
    </xf>
    <xf numFmtId="0" fontId="9" fillId="0" borderId="0" xfId="59" applyFont="1" applyFill="1" applyAlignment="1" applyProtection="1">
      <alignment horizontal="center" vertical="center"/>
      <protection locked="0"/>
    </xf>
    <xf numFmtId="0" fontId="9" fillId="0" borderId="0" xfId="59" applyFont="1" applyFill="1" applyAlignment="1" applyProtection="1">
      <alignment vertical="center"/>
      <protection locked="0"/>
    </xf>
    <xf numFmtId="49" fontId="9" fillId="0" borderId="0" xfId="59" applyNumberFormat="1" applyFont="1" applyFill="1" applyAlignment="1" applyProtection="1">
      <alignment horizontal="center" vertical="center"/>
      <protection locked="0"/>
    </xf>
    <xf numFmtId="0" fontId="0" fillId="0" borderId="3" xfId="60" applyFont="1" applyFill="1" applyBorder="1" applyAlignment="1">
      <alignment horizontal="center" vertical="center" wrapText="1"/>
    </xf>
    <xf numFmtId="0" fontId="0" fillId="0" borderId="4" xfId="60" applyFont="1" applyFill="1" applyBorder="1" applyAlignment="1">
      <alignment horizontal="center" vertical="center"/>
    </xf>
    <xf numFmtId="49" fontId="0" fillId="0" borderId="3" xfId="60" applyNumberFormat="1" applyFont="1" applyFill="1" applyBorder="1" applyAlignment="1">
      <alignment horizontal="center" vertical="center" wrapText="1"/>
    </xf>
    <xf numFmtId="0" fontId="0" fillId="0" borderId="3" xfId="60" applyFont="1" applyFill="1" applyBorder="1" applyAlignment="1">
      <alignment horizontal="center" vertical="center"/>
    </xf>
    <xf numFmtId="0" fontId="0" fillId="0" borderId="2" xfId="60" applyFont="1" applyFill="1" applyBorder="1" applyAlignment="1">
      <alignment horizontal="center" vertical="center" wrapText="1"/>
    </xf>
    <xf numFmtId="49" fontId="0" fillId="0" borderId="2" xfId="60" applyNumberFormat="1" applyFont="1" applyFill="1" applyBorder="1" applyAlignment="1">
      <alignment horizontal="center" vertical="center" wrapText="1"/>
    </xf>
    <xf numFmtId="177" fontId="0" fillId="0" borderId="2" xfId="60" applyNumberFormat="1" applyFont="1" applyFill="1" applyBorder="1" applyAlignment="1">
      <alignment horizontal="center" vertical="center" wrapText="1"/>
    </xf>
    <xf numFmtId="0" fontId="0" fillId="0" borderId="2" xfId="60" applyFont="1" applyFill="1" applyBorder="1" applyAlignment="1">
      <alignment horizontal="left" vertical="center" wrapText="1"/>
    </xf>
    <xf numFmtId="0" fontId="0" fillId="0" borderId="5" xfId="60" applyFont="1" applyFill="1" applyBorder="1" applyAlignment="1">
      <alignment horizontal="center" vertical="center" wrapText="1"/>
    </xf>
    <xf numFmtId="177" fontId="0" fillId="0" borderId="2" xfId="60" applyNumberFormat="1" applyFont="1" applyFill="1" applyBorder="1" applyAlignment="1">
      <alignment horizontal="right" vertical="center" wrapText="1"/>
    </xf>
    <xf numFmtId="0" fontId="0" fillId="0" borderId="6" xfId="6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177" fontId="15" fillId="0" borderId="2" xfId="6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178" fontId="11" fillId="0" borderId="0" xfId="0" applyNumberFormat="1" applyFont="1" applyFill="1" applyAlignment="1">
      <alignment horizontal="right" vertical="center"/>
    </xf>
    <xf numFmtId="0" fontId="15" fillId="0" borderId="0" xfId="59" applyFont="1" applyFill="1" applyProtection="1">
      <protection locked="0"/>
    </xf>
    <xf numFmtId="0" fontId="16" fillId="0" borderId="0" xfId="59" applyFont="1" applyFill="1" applyAlignment="1" applyProtection="1">
      <alignment horizontal="center" vertical="center"/>
      <protection locked="0"/>
    </xf>
    <xf numFmtId="0" fontId="17" fillId="0" borderId="0" xfId="59" applyFont="1" applyFill="1" applyAlignment="1" applyProtection="1">
      <alignment vertical="center"/>
      <protection locked="0"/>
    </xf>
    <xf numFmtId="0" fontId="18" fillId="0" borderId="0" xfId="59" applyFont="1" applyFill="1" applyAlignment="1" applyProtection="1">
      <alignment vertical="center"/>
      <protection locked="0"/>
    </xf>
    <xf numFmtId="0" fontId="19" fillId="0" borderId="0" xfId="59" applyFont="1" applyFill="1" applyAlignment="1" applyProtection="1">
      <alignment vertical="center"/>
      <protection locked="0"/>
    </xf>
    <xf numFmtId="0" fontId="20" fillId="0" borderId="0" xfId="59" applyFill="1" applyProtection="1">
      <protection locked="0"/>
    </xf>
    <xf numFmtId="0" fontId="20" fillId="0" borderId="0" xfId="59" applyFill="1" applyAlignment="1" applyProtection="1">
      <alignment wrapText="1"/>
      <protection locked="0"/>
    </xf>
    <xf numFmtId="0" fontId="21" fillId="0" borderId="0" xfId="59" applyFont="1" applyFill="1" applyProtection="1">
      <protection locked="0"/>
    </xf>
    <xf numFmtId="0" fontId="12" fillId="0" borderId="0" xfId="59" applyFont="1" applyFill="1" applyAlignment="1" applyProtection="1">
      <alignment horizontal="left" vertical="center"/>
      <protection locked="0"/>
    </xf>
    <xf numFmtId="0" fontId="22" fillId="0" borderId="0" xfId="59" applyFont="1" applyFill="1" applyAlignment="1" applyProtection="1">
      <alignment horizontal="center" vertical="center"/>
      <protection locked="0"/>
    </xf>
    <xf numFmtId="0" fontId="15" fillId="0" borderId="0" xfId="59" applyFont="1" applyFill="1" applyAlignment="1" applyProtection="1">
      <protection locked="0"/>
    </xf>
    <xf numFmtId="0" fontId="15" fillId="0" borderId="1" xfId="59" applyFont="1" applyFill="1" applyBorder="1" applyAlignment="1" applyProtection="1">
      <alignment horizontal="right" vertical="center"/>
      <protection locked="0"/>
    </xf>
    <xf numFmtId="0" fontId="15" fillId="0" borderId="0" xfId="59" applyFont="1" applyFill="1" applyAlignment="1" applyProtection="1">
      <alignment horizontal="right"/>
      <protection locked="0"/>
    </xf>
    <xf numFmtId="3" fontId="15" fillId="0" borderId="2" xfId="59" applyNumberFormat="1" applyFont="1" applyFill="1" applyBorder="1" applyAlignment="1" applyProtection="1">
      <alignment horizontal="center" vertical="center"/>
      <protection locked="0"/>
    </xf>
    <xf numFmtId="3" fontId="15" fillId="0" borderId="2" xfId="59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center" vertical="center"/>
    </xf>
    <xf numFmtId="3" fontId="0" fillId="3" borderId="2" xfId="0" applyNumberFormat="1" applyFont="1" applyFill="1" applyBorder="1" applyAlignment="1" applyProtection="1">
      <alignment vertical="center"/>
    </xf>
    <xf numFmtId="0" fontId="0" fillId="3" borderId="2" xfId="0" applyFont="1" applyFill="1" applyBorder="1" applyAlignment="1">
      <alignment vertical="center"/>
    </xf>
    <xf numFmtId="3" fontId="15" fillId="0" borderId="7" xfId="59" applyNumberFormat="1" applyFont="1" applyFill="1" applyBorder="1" applyAlignment="1" applyProtection="1">
      <alignment horizontal="right" vertical="center"/>
      <protection locked="0"/>
    </xf>
    <xf numFmtId="3" fontId="15" fillId="0" borderId="3" xfId="59" applyNumberFormat="1" applyFont="1" applyFill="1" applyBorder="1" applyAlignment="1" applyProtection="1">
      <alignment horizontal="right" vertical="center"/>
      <protection locked="0"/>
    </xf>
    <xf numFmtId="177" fontId="0" fillId="3" borderId="2" xfId="0" applyNumberFormat="1" applyFont="1" applyFill="1" applyBorder="1" applyAlignment="1" applyProtection="1">
      <alignment vertical="center"/>
    </xf>
    <xf numFmtId="0" fontId="0" fillId="3" borderId="2" xfId="0" applyFont="1" applyFill="1" applyBorder="1" applyAlignment="1">
      <alignment horizontal="right" vertical="center"/>
    </xf>
    <xf numFmtId="177" fontId="0" fillId="3" borderId="2" xfId="0" applyNumberFormat="1" applyFont="1" applyFill="1" applyBorder="1" applyAlignment="1" applyProtection="1">
      <alignment horizontal="left" vertical="center"/>
    </xf>
    <xf numFmtId="0" fontId="18" fillId="0" borderId="2" xfId="59" applyFont="1" applyFill="1" applyBorder="1" applyAlignment="1" applyProtection="1">
      <alignment vertical="center"/>
      <protection locked="0"/>
    </xf>
    <xf numFmtId="0" fontId="23" fillId="0" borderId="2" xfId="59" applyFont="1" applyFill="1" applyBorder="1" applyAlignment="1" applyProtection="1">
      <alignment vertical="center"/>
      <protection locked="0"/>
    </xf>
    <xf numFmtId="3" fontId="15" fillId="0" borderId="8" xfId="59" applyNumberFormat="1" applyFont="1" applyFill="1" applyBorder="1" applyAlignment="1" applyProtection="1">
      <alignment horizontal="right" vertical="center"/>
      <protection locked="0"/>
    </xf>
    <xf numFmtId="0" fontId="24" fillId="0" borderId="2" xfId="59" applyNumberFormat="1" applyFont="1" applyFill="1" applyBorder="1" applyAlignment="1" applyProtection="1">
      <alignment vertical="center"/>
      <protection locked="0"/>
    </xf>
    <xf numFmtId="3" fontId="9" fillId="3" borderId="2" xfId="0" applyNumberFormat="1" applyFont="1" applyFill="1" applyBorder="1" applyAlignment="1" applyProtection="1">
      <alignment vertical="center"/>
    </xf>
    <xf numFmtId="3" fontId="15" fillId="0" borderId="5" xfId="59" applyNumberFormat="1" applyFont="1" applyFill="1" applyBorder="1" applyAlignment="1" applyProtection="1">
      <alignment horizontal="right" vertical="center"/>
      <protection locked="0"/>
    </xf>
    <xf numFmtId="0" fontId="15" fillId="0" borderId="2" xfId="59" applyFont="1" applyFill="1" applyBorder="1" applyAlignment="1" applyProtection="1">
      <alignment vertical="center"/>
      <protection locked="0"/>
    </xf>
    <xf numFmtId="3" fontId="0" fillId="3" borderId="2" xfId="0" applyNumberFormat="1" applyFont="1" applyFill="1" applyBorder="1" applyAlignment="1" applyProtection="1">
      <alignment horizontal="left" vertical="center"/>
    </xf>
    <xf numFmtId="3" fontId="15" fillId="0" borderId="2" xfId="59" applyNumberFormat="1" applyFont="1" applyFill="1" applyBorder="1" applyAlignment="1" applyProtection="1">
      <alignment horizontal="right" vertical="center"/>
      <protection locked="0"/>
    </xf>
    <xf numFmtId="3" fontId="0" fillId="0" borderId="2" xfId="0" applyNumberFormat="1" applyFont="1" applyFill="1" applyBorder="1" applyAlignment="1" applyProtection="1">
      <alignment vertical="center"/>
    </xf>
    <xf numFmtId="3" fontId="25" fillId="0" borderId="2" xfId="0" applyNumberFormat="1" applyFont="1" applyFill="1" applyBorder="1" applyAlignment="1" applyProtection="1">
      <alignment vertical="center"/>
    </xf>
    <xf numFmtId="0" fontId="15" fillId="0" borderId="2" xfId="59" applyFont="1" applyFill="1" applyBorder="1" applyAlignment="1" applyProtection="1">
      <alignment horizontal="right" vertical="center"/>
      <protection locked="0"/>
    </xf>
    <xf numFmtId="3" fontId="24" fillId="0" borderId="2" xfId="59" applyNumberFormat="1" applyFont="1" applyFill="1" applyBorder="1" applyAlignment="1" applyProtection="1">
      <alignment horizontal="center" vertical="center"/>
      <protection locked="0"/>
    </xf>
    <xf numFmtId="3" fontId="24" fillId="0" borderId="2" xfId="59" applyNumberFormat="1" applyFont="1" applyFill="1" applyBorder="1" applyAlignment="1" applyProtection="1">
      <alignment vertical="center"/>
      <protection locked="0"/>
    </xf>
    <xf numFmtId="0" fontId="17" fillId="0" borderId="2" xfId="59" applyFont="1" applyFill="1" applyBorder="1" applyAlignment="1" applyProtection="1">
      <alignment horizontal="right" vertical="center"/>
      <protection locked="0"/>
    </xf>
    <xf numFmtId="0" fontId="17" fillId="0" borderId="2" xfId="59" applyFont="1" applyFill="1" applyBorder="1" applyAlignment="1" applyProtection="1">
      <alignment vertical="center"/>
      <protection locked="0"/>
    </xf>
    <xf numFmtId="3" fontId="0" fillId="0" borderId="2" xfId="0" applyNumberForma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left" vertical="center"/>
    </xf>
    <xf numFmtId="0" fontId="26" fillId="0" borderId="2" xfId="59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vertical="center"/>
    </xf>
    <xf numFmtId="1" fontId="0" fillId="0" borderId="2" xfId="0" applyNumberFormat="1" applyFont="1" applyFill="1" applyBorder="1" applyAlignment="1" applyProtection="1">
      <alignment vertical="center"/>
      <protection locked="0"/>
    </xf>
    <xf numFmtId="0" fontId="17" fillId="0" borderId="0" xfId="59" applyFont="1" applyFill="1" applyAlignment="1" applyProtection="1">
      <alignment horizontal="right" vertical="center"/>
      <protection locked="0"/>
    </xf>
    <xf numFmtId="0" fontId="17" fillId="0" borderId="0" xfId="59" applyFont="1" applyFill="1" applyAlignment="1" applyProtection="1">
      <alignment vertical="center" wrapText="1"/>
      <protection locked="0"/>
    </xf>
    <xf numFmtId="0" fontId="0" fillId="0" borderId="0" xfId="59" applyFont="1" applyFill="1" applyAlignment="1" applyProtection="1">
      <alignment vertical="center"/>
      <protection locked="0"/>
    </xf>
    <xf numFmtId="0" fontId="27" fillId="0" borderId="0" xfId="0" applyFont="1" applyFill="1" applyBorder="1" applyAlignment="1">
      <alignment vertical="center"/>
    </xf>
    <xf numFmtId="0" fontId="28" fillId="0" borderId="2" xfId="53" applyNumberFormat="1" applyFont="1" applyFill="1" applyBorder="1" applyAlignment="1">
      <alignment horizontal="center" vertical="center" wrapText="1"/>
    </xf>
    <xf numFmtId="177" fontId="28" fillId="0" borderId="2" xfId="53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176" fontId="29" fillId="2" borderId="2" xfId="0" applyNumberFormat="1" applyFont="1" applyFill="1" applyBorder="1" applyAlignment="1">
      <alignment horizontal="center" vertical="center" wrapText="1"/>
    </xf>
    <xf numFmtId="0" fontId="15" fillId="0" borderId="2" xfId="63" applyFont="1" applyFill="1" applyBorder="1" applyAlignment="1">
      <alignment horizontal="center" vertical="center" wrapText="1"/>
    </xf>
    <xf numFmtId="177" fontId="10" fillId="0" borderId="2" xfId="63" applyNumberFormat="1" applyFont="1" applyBorder="1" applyAlignment="1">
      <alignment horizontal="center"/>
    </xf>
    <xf numFmtId="0" fontId="0" fillId="0" borderId="0" xfId="60" applyFill="1">
      <alignment vertical="center"/>
    </xf>
    <xf numFmtId="0" fontId="0" fillId="0" borderId="0" xfId="0" applyFill="1">
      <alignment vertical="center"/>
    </xf>
    <xf numFmtId="0" fontId="0" fillId="0" borderId="0" xfId="60" applyFill="1" applyAlignment="1">
      <alignment vertical="center" wrapText="1"/>
    </xf>
    <xf numFmtId="0" fontId="0" fillId="0" borderId="0" xfId="60" applyAlignment="1">
      <alignment horizontal="center" vertical="center"/>
    </xf>
    <xf numFmtId="0" fontId="0" fillId="0" borderId="0" xfId="60" applyAlignment="1">
      <alignment horizontal="justify" vertical="center" wrapText="1"/>
    </xf>
    <xf numFmtId="0" fontId="0" fillId="0" borderId="0" xfId="0" applyFont="1" applyFill="1" applyAlignment="1">
      <alignment vertical="center"/>
    </xf>
    <xf numFmtId="0" fontId="12" fillId="0" borderId="0" xfId="60" applyFont="1" applyAlignment="1">
      <alignment horizontal="left" vertical="center"/>
    </xf>
    <xf numFmtId="0" fontId="22" fillId="0" borderId="0" xfId="60" applyFont="1" applyFill="1" applyAlignment="1">
      <alignment horizontal="center" vertical="center"/>
    </xf>
    <xf numFmtId="0" fontId="0" fillId="0" borderId="0" xfId="60" applyFill="1" applyAlignment="1">
      <alignment horizontal="center" vertical="center"/>
    </xf>
    <xf numFmtId="0" fontId="0" fillId="0" borderId="0" xfId="60" applyFill="1" applyAlignment="1">
      <alignment horizontal="justify" vertical="center" wrapText="1"/>
    </xf>
    <xf numFmtId="0" fontId="0" fillId="0" borderId="0" xfId="60" applyFill="1" applyAlignment="1">
      <alignment horizontal="right" vertical="center"/>
    </xf>
    <xf numFmtId="0" fontId="0" fillId="0" borderId="9" xfId="60" applyFont="1" applyFill="1" applyBorder="1" applyAlignment="1">
      <alignment horizontal="center" vertical="center" wrapText="1"/>
    </xf>
    <xf numFmtId="0" fontId="0" fillId="0" borderId="2" xfId="60" applyNumberFormat="1" applyFont="1" applyFill="1" applyBorder="1" applyAlignment="1">
      <alignment horizontal="center" vertical="center" wrapText="1"/>
    </xf>
    <xf numFmtId="0" fontId="0" fillId="0" borderId="2" xfId="6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2" xfId="60" applyNumberFormat="1" applyFont="1" applyBorder="1" applyAlignment="1">
      <alignment vertical="center"/>
    </xf>
    <xf numFmtId="177" fontId="0" fillId="0" borderId="0" xfId="60" applyNumberFormat="1" applyFill="1" applyAlignment="1">
      <alignment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right" vertical="center" wrapText="1"/>
    </xf>
    <xf numFmtId="0" fontId="29" fillId="0" borderId="6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right" vertical="center" wrapText="1"/>
    </xf>
    <xf numFmtId="0" fontId="0" fillId="0" borderId="3" xfId="6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0" fillId="0" borderId="5" xfId="6" applyFont="1" applyFill="1" applyBorder="1" applyAlignment="1">
      <alignment horizontal="left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78" fontId="0" fillId="0" borderId="0" xfId="60" applyNumberFormat="1" applyAlignment="1">
      <alignment horizontal="center" vertical="center"/>
    </xf>
    <xf numFmtId="0" fontId="0" fillId="0" borderId="0" xfId="0" applyFont="1" applyFill="1" applyAlignment="1"/>
    <xf numFmtId="0" fontId="5" fillId="0" borderId="0" xfId="0" applyFont="1" applyFill="1" applyAlignment="1">
      <alignment vertical="center"/>
    </xf>
    <xf numFmtId="0" fontId="21" fillId="0" borderId="0" xfId="0" applyFont="1" applyFill="1" applyAlignment="1"/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177" fontId="0" fillId="0" borderId="2" xfId="0" applyNumberFormat="1" applyFont="1" applyFill="1" applyBorder="1" applyAlignment="1">
      <alignment horizontal="right" vertical="center" wrapText="1"/>
    </xf>
    <xf numFmtId="177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22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5" fillId="0" borderId="2" xfId="67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 applyProtection="1">
      <alignment horizontal="center" vertical="center"/>
      <protection locked="0"/>
    </xf>
    <xf numFmtId="1" fontId="0" fillId="0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NumberFormat="1" applyFont="1" applyFill="1" applyBorder="1" applyAlignment="1" applyProtection="1">
      <alignment horizontal="right" vertical="center"/>
      <protection locked="0"/>
    </xf>
    <xf numFmtId="1" fontId="0" fillId="0" borderId="2" xfId="0" applyNumberFormat="1" applyFont="1" applyBorder="1" applyAlignment="1" applyProtection="1">
      <alignment horizontal="center" vertical="center" wrapText="1"/>
      <protection locked="0"/>
    </xf>
    <xf numFmtId="177" fontId="5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right" vertical="center"/>
      <protection locked="0"/>
    </xf>
    <xf numFmtId="1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67" applyNumberFormat="1" applyFont="1" applyFill="1" applyBorder="1" applyAlignment="1" applyProtection="1">
      <alignment vertical="center"/>
      <protection locked="0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" fontId="5" fillId="0" borderId="2" xfId="67" applyNumberFormat="1" applyFont="1" applyFill="1" applyBorder="1" applyAlignment="1" applyProtection="1">
      <alignment horizontal="right" vertical="center"/>
      <protection locked="0"/>
    </xf>
    <xf numFmtId="1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2" xfId="0" applyNumberFormat="1" applyFont="1" applyBorder="1" applyAlignment="1" applyProtection="1">
      <alignment horizontal="right" vertical="center" wrapText="1"/>
      <protection locked="0"/>
    </xf>
    <xf numFmtId="1" fontId="5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67" applyNumberFormat="1" applyFont="1" applyFill="1" applyBorder="1" applyAlignment="1" applyProtection="1">
      <alignment vertical="center"/>
      <protection locked="0"/>
    </xf>
    <xf numFmtId="1" fontId="0" fillId="0" borderId="2" xfId="67" applyNumberFormat="1" applyFont="1" applyFill="1" applyBorder="1" applyAlignment="1" applyProtection="1">
      <alignment horizontal="right" vertical="center"/>
      <protection locked="0"/>
    </xf>
    <xf numFmtId="1" fontId="5" fillId="0" borderId="2" xfId="57" applyNumberFormat="1" applyFont="1" applyFill="1" applyBorder="1" applyAlignment="1" applyProtection="1">
      <alignment horizontal="right" vertical="center" wrapText="1"/>
      <protection locked="0"/>
    </xf>
    <xf numFmtId="177" fontId="0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68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Border="1" applyAlignment="1">
      <alignment vertical="center" wrapText="1"/>
    </xf>
    <xf numFmtId="176" fontId="0" fillId="0" borderId="2" xfId="61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176" fontId="0" fillId="0" borderId="2" xfId="62" applyNumberFormat="1" applyFont="1" applyFill="1" applyBorder="1" applyAlignment="1" applyProtection="1">
      <alignment horizontal="right" vertical="center" wrapText="1"/>
    </xf>
    <xf numFmtId="176" fontId="9" fillId="3" borderId="2" xfId="57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176" fontId="0" fillId="0" borderId="2" xfId="38" applyNumberFormat="1" applyFont="1" applyFill="1" applyBorder="1" applyAlignment="1" applyProtection="1">
      <alignment horizontal="right" vertical="center" wrapText="1"/>
    </xf>
    <xf numFmtId="1" fontId="0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2" xfId="57" applyNumberFormat="1" applyFont="1" applyFill="1" applyBorder="1" applyAlignment="1" applyProtection="1">
      <alignment horizontal="right" vertical="center" wrapText="1"/>
      <protection locked="0"/>
    </xf>
    <xf numFmtId="176" fontId="0" fillId="0" borderId="2" xfId="57" applyNumberFormat="1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>
      <alignment vertical="center"/>
      <protection locked="0"/>
    </xf>
    <xf numFmtId="3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67" applyNumberFormat="1" applyFont="1" applyFill="1" applyBorder="1" applyAlignment="1" applyProtection="1">
      <alignment vertical="center"/>
    </xf>
    <xf numFmtId="1" fontId="5" fillId="0" borderId="2" xfId="0" applyNumberFormat="1" applyFont="1" applyBorder="1" applyAlignment="1" applyProtection="1">
      <alignment horizontal="right" vertical="center" wrapText="1"/>
      <protection locked="0"/>
    </xf>
    <xf numFmtId="3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right" vertical="center"/>
      <protection locked="0"/>
    </xf>
    <xf numFmtId="0" fontId="34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1" fontId="9" fillId="3" borderId="2" xfId="0" applyNumberFormat="1" applyFont="1" applyFill="1" applyBorder="1" applyAlignment="1" applyProtection="1">
      <alignment horizontal="right" vertical="center"/>
      <protection locked="0"/>
    </xf>
    <xf numFmtId="3" fontId="0" fillId="0" borderId="3" xfId="0" applyNumberFormat="1" applyFont="1" applyFill="1" applyBorder="1" applyAlignment="1" applyProtection="1">
      <alignment vertical="center"/>
      <protection locked="0"/>
    </xf>
    <xf numFmtId="0" fontId="0" fillId="0" borderId="2" xfId="67" applyNumberFormat="1" applyFont="1" applyFill="1" applyBorder="1" applyAlignment="1">
      <alignment vertical="center"/>
    </xf>
    <xf numFmtId="0" fontId="0" fillId="0" borderId="2" xfId="0" applyFont="1" applyFill="1" applyBorder="1" applyAlignment="1" applyProtection="1">
      <alignment horizontal="right" vertical="center"/>
      <protection locked="0"/>
    </xf>
    <xf numFmtId="1" fontId="5" fillId="0" borderId="5" xfId="0" applyNumberFormat="1" applyFont="1" applyFill="1" applyBorder="1" applyAlignment="1" applyProtection="1">
      <alignment horizontal="left" vertical="center"/>
      <protection locked="0"/>
    </xf>
    <xf numFmtId="3" fontId="0" fillId="0" borderId="2" xfId="67" applyNumberFormat="1" applyFont="1" applyFill="1" applyBorder="1" applyAlignment="1" applyProtection="1">
      <alignment horizontal="right" vertical="center"/>
    </xf>
    <xf numFmtId="1" fontId="5" fillId="3" borderId="2" xfId="0" applyNumberFormat="1" applyFont="1" applyFill="1" applyBorder="1" applyAlignment="1" applyProtection="1">
      <alignment vertical="center"/>
      <protection locked="0"/>
    </xf>
    <xf numFmtId="0" fontId="9" fillId="3" borderId="2" xfId="67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1" fontId="9" fillId="3" borderId="2" xfId="67" applyNumberFormat="1" applyFont="1" applyFill="1" applyBorder="1" applyAlignment="1" applyProtection="1">
      <alignment horizontal="right" vertical="center"/>
      <protection locked="0"/>
    </xf>
  </cellXfs>
  <cellStyles count="6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 16_地方政府债券使用情况表1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_一般预算收支平衡表_4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53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_Sheet2 2_地方政府债券使用情况表1" xfId="53"/>
    <cellStyle name="60% - 强调文字颜色 6" xfId="54" builtinId="52"/>
    <cellStyle name="常规 10_2.2016年置换债券申报表" xfId="55"/>
    <cellStyle name="常规 3" xfId="56"/>
    <cellStyle name="常规 4" xfId="57"/>
    <cellStyle name="常规_全省冯）" xfId="58"/>
    <cellStyle name="常规_2014预算安排（9,10,11,12,13,14,15,16,17）" xfId="59"/>
    <cellStyle name="常规_Sheet5" xfId="60"/>
    <cellStyle name="常规_一般预算收支平衡表" xfId="61"/>
    <cellStyle name="常规_一般预算收支平衡表_1" xfId="62"/>
    <cellStyle name="常规 18" xfId="63"/>
    <cellStyle name="常规 17" xfId="64"/>
    <cellStyle name="常规 11" xfId="65"/>
    <cellStyle name="常规 12" xfId="66"/>
    <cellStyle name="常规 2" xfId="67"/>
    <cellStyle name="常规 3 2" xfId="6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3"/>
  <sheetViews>
    <sheetView workbookViewId="0">
      <selection activeCell="J11" sqref="J11"/>
    </sheetView>
  </sheetViews>
  <sheetFormatPr defaultColWidth="9" defaultRowHeight="14.25" outlineLevelCol="7"/>
  <cols>
    <col min="1" max="1" width="44.25" customWidth="1"/>
    <col min="2" max="2" width="8.5" customWidth="1"/>
    <col min="3" max="3" width="8.625" customWidth="1"/>
    <col min="4" max="4" width="10" customWidth="1"/>
    <col min="5" max="5" width="28.375" customWidth="1"/>
    <col min="6" max="6" width="8.1" customWidth="1"/>
    <col min="7" max="7" width="8.25" customWidth="1"/>
    <col min="8" max="8" width="10.25" customWidth="1"/>
  </cols>
  <sheetData>
    <row r="1" customFormat="1" ht="22.5" customHeight="1" spans="1:1">
      <c r="A1" s="164" t="s">
        <v>0</v>
      </c>
    </row>
    <row r="2" customFormat="1" ht="25.05" customHeight="1" spans="1:8">
      <c r="A2" s="165" t="s">
        <v>1</v>
      </c>
      <c r="B2" s="165"/>
      <c r="C2" s="165"/>
      <c r="D2" s="165"/>
      <c r="E2" s="165"/>
      <c r="F2" s="165"/>
      <c r="G2" s="165"/>
      <c r="H2" s="165"/>
    </row>
    <row r="3" customFormat="1" customHeight="1" spans="1:8">
      <c r="A3" s="166"/>
      <c r="B3" s="166"/>
      <c r="C3" s="166"/>
      <c r="D3" s="166"/>
      <c r="E3" s="166"/>
      <c r="F3" s="166"/>
      <c r="G3" s="167" t="s">
        <v>2</v>
      </c>
      <c r="H3" s="167"/>
    </row>
    <row r="4" customFormat="1" ht="18" customHeight="1" spans="1:8">
      <c r="A4" s="168" t="s">
        <v>3</v>
      </c>
      <c r="B4" s="168"/>
      <c r="C4" s="168"/>
      <c r="D4" s="168"/>
      <c r="E4" s="169" t="s">
        <v>4</v>
      </c>
      <c r="F4" s="170"/>
      <c r="G4" s="170"/>
      <c r="H4" s="171"/>
    </row>
    <row r="5" customFormat="1" ht="33" customHeight="1" spans="1:8">
      <c r="A5" s="172" t="s">
        <v>5</v>
      </c>
      <c r="B5" s="172" t="s">
        <v>6</v>
      </c>
      <c r="C5" s="173" t="s">
        <v>7</v>
      </c>
      <c r="D5" s="173" t="s">
        <v>8</v>
      </c>
      <c r="E5" s="174" t="s">
        <v>9</v>
      </c>
      <c r="F5" s="173" t="s">
        <v>10</v>
      </c>
      <c r="G5" s="173" t="s">
        <v>7</v>
      </c>
      <c r="H5" s="173" t="s">
        <v>8</v>
      </c>
    </row>
    <row r="6" ht="22" customHeight="1" spans="1:8">
      <c r="A6" s="172" t="s">
        <v>11</v>
      </c>
      <c r="B6" s="175">
        <f t="shared" ref="B6:H6" si="0">B7+B8</f>
        <v>252109</v>
      </c>
      <c r="C6" s="175">
        <f t="shared" si="0"/>
        <v>18500</v>
      </c>
      <c r="D6" s="175">
        <f t="shared" si="0"/>
        <v>270609</v>
      </c>
      <c r="E6" s="176" t="s">
        <v>12</v>
      </c>
      <c r="F6" s="177">
        <f t="shared" si="0"/>
        <v>252109</v>
      </c>
      <c r="G6" s="177">
        <f t="shared" si="0"/>
        <v>18500</v>
      </c>
      <c r="H6" s="177">
        <f t="shared" si="0"/>
        <v>270609</v>
      </c>
    </row>
    <row r="7" customFormat="1" ht="22" customHeight="1" spans="1:8">
      <c r="A7" s="178" t="s">
        <v>13</v>
      </c>
      <c r="B7" s="179">
        <v>49702</v>
      </c>
      <c r="C7" s="180">
        <v>0</v>
      </c>
      <c r="D7" s="180">
        <f>B7+C7</f>
        <v>49702</v>
      </c>
      <c r="E7" s="181" t="s">
        <v>14</v>
      </c>
      <c r="F7" s="182">
        <v>237792</v>
      </c>
      <c r="G7" s="180">
        <v>18500</v>
      </c>
      <c r="H7" s="180">
        <f>F7+G7</f>
        <v>256292</v>
      </c>
    </row>
    <row r="8" customFormat="1" ht="22" customHeight="1" spans="1:8">
      <c r="A8" s="183" t="s">
        <v>15</v>
      </c>
      <c r="B8" s="184">
        <f>B9+B75+B76+B81+B82+B83+B80</f>
        <v>202407</v>
      </c>
      <c r="C8" s="184">
        <f>C9+C75+C76+C81+C82+C83+C80</f>
        <v>18500</v>
      </c>
      <c r="D8" s="184">
        <f>D9+D75+D76+D81+D82+D83+D80</f>
        <v>220907</v>
      </c>
      <c r="E8" s="185" t="s">
        <v>16</v>
      </c>
      <c r="F8" s="186">
        <f>F9+F12+F13+F14+F77+F78+F79+F80+F81+F82+F83</f>
        <v>14317</v>
      </c>
      <c r="G8" s="187"/>
      <c r="H8" s="188">
        <f t="shared" ref="H8:H14" si="1">F8+G8</f>
        <v>14317</v>
      </c>
    </row>
    <row r="9" customFormat="1" ht="22" customHeight="1" spans="1:8">
      <c r="A9" s="189" t="s">
        <v>17</v>
      </c>
      <c r="B9" s="190">
        <f>+B10+B17+B53</f>
        <v>141787</v>
      </c>
      <c r="C9" s="190">
        <f>+C10+C17+C53</f>
        <v>5000</v>
      </c>
      <c r="D9" s="190">
        <f>+D10+D17+D53</f>
        <v>146787</v>
      </c>
      <c r="E9" s="181" t="s">
        <v>18</v>
      </c>
      <c r="F9" s="191">
        <f>SUM(F10:F11)</f>
        <v>1617</v>
      </c>
      <c r="G9" s="192">
        <f t="shared" ref="F9:H9" si="2">SUM(G10:G13)</f>
        <v>0</v>
      </c>
      <c r="H9" s="192">
        <f t="shared" si="2"/>
        <v>1617</v>
      </c>
    </row>
    <row r="10" customFormat="1" ht="22" customHeight="1" spans="1:8">
      <c r="A10" s="189" t="s">
        <v>19</v>
      </c>
      <c r="B10" s="190">
        <v>10662</v>
      </c>
      <c r="C10" s="190">
        <f>SUM(C11:C16)</f>
        <v>0</v>
      </c>
      <c r="D10" s="190">
        <f>SUM(D11:D16)</f>
        <v>10662</v>
      </c>
      <c r="E10" s="193" t="s">
        <v>20</v>
      </c>
      <c r="F10" s="194">
        <v>811</v>
      </c>
      <c r="G10" s="195"/>
      <c r="H10" s="188">
        <f t="shared" si="1"/>
        <v>811</v>
      </c>
    </row>
    <row r="11" customFormat="1" ht="22" customHeight="1" spans="1:8">
      <c r="A11" s="99" t="s">
        <v>21</v>
      </c>
      <c r="B11" s="196">
        <v>315</v>
      </c>
      <c r="C11" s="197"/>
      <c r="D11" s="180">
        <f t="shared" ref="D11:D16" si="3">B11+C11</f>
        <v>315</v>
      </c>
      <c r="E11" s="193" t="s">
        <v>22</v>
      </c>
      <c r="F11" s="194">
        <v>806</v>
      </c>
      <c r="G11" s="195"/>
      <c r="H11" s="188">
        <f t="shared" si="1"/>
        <v>806</v>
      </c>
    </row>
    <row r="12" customFormat="1" ht="22" customHeight="1" spans="1:8">
      <c r="A12" s="99" t="s">
        <v>23</v>
      </c>
      <c r="B12" s="198">
        <v>864</v>
      </c>
      <c r="C12" s="197"/>
      <c r="D12" s="180">
        <f t="shared" si="3"/>
        <v>864</v>
      </c>
      <c r="E12" s="181" t="s">
        <v>24</v>
      </c>
      <c r="F12" s="177"/>
      <c r="G12" s="195"/>
      <c r="H12" s="188">
        <f t="shared" si="1"/>
        <v>0</v>
      </c>
    </row>
    <row r="13" customFormat="1" ht="22" customHeight="1" spans="1:8">
      <c r="A13" s="99" t="s">
        <v>25</v>
      </c>
      <c r="B13" s="199">
        <v>3590</v>
      </c>
      <c r="C13" s="174"/>
      <c r="D13" s="180">
        <f t="shared" si="3"/>
        <v>3590</v>
      </c>
      <c r="E13" s="189" t="s">
        <v>26</v>
      </c>
      <c r="F13" s="194"/>
      <c r="G13" s="195"/>
      <c r="H13" s="188">
        <f t="shared" si="1"/>
        <v>0</v>
      </c>
    </row>
    <row r="14" customFormat="1" ht="22" customHeight="1" spans="1:8">
      <c r="A14" s="99" t="s">
        <v>27</v>
      </c>
      <c r="B14" s="200"/>
      <c r="C14" s="174"/>
      <c r="D14" s="180">
        <f t="shared" si="3"/>
        <v>0</v>
      </c>
      <c r="E14" s="189" t="s">
        <v>28</v>
      </c>
      <c r="F14" s="177"/>
      <c r="G14" s="195"/>
      <c r="H14" s="188">
        <f t="shared" si="1"/>
        <v>0</v>
      </c>
    </row>
    <row r="15" customFormat="1" ht="22" customHeight="1" spans="1:8">
      <c r="A15" s="99" t="s">
        <v>29</v>
      </c>
      <c r="B15" s="201">
        <v>5893</v>
      </c>
      <c r="C15" s="174"/>
      <c r="D15" s="180">
        <f t="shared" si="3"/>
        <v>5893</v>
      </c>
      <c r="E15" s="202" t="s">
        <v>30</v>
      </c>
      <c r="F15" s="177"/>
      <c r="G15" s="195"/>
      <c r="H15" s="188"/>
    </row>
    <row r="16" customFormat="1" ht="22" customHeight="1" spans="1:8">
      <c r="A16" s="99" t="s">
        <v>31</v>
      </c>
      <c r="B16" s="200"/>
      <c r="C16" s="203"/>
      <c r="D16" s="180">
        <f t="shared" si="3"/>
        <v>0</v>
      </c>
      <c r="E16" s="202" t="s">
        <v>30</v>
      </c>
      <c r="F16" s="177"/>
      <c r="G16" s="188"/>
      <c r="H16" s="188"/>
    </row>
    <row r="17" customFormat="1" ht="22" customHeight="1" spans="1:8">
      <c r="A17" s="183" t="s">
        <v>32</v>
      </c>
      <c r="B17" s="190">
        <f>SUM(B18:B52)</f>
        <v>127688</v>
      </c>
      <c r="C17" s="190">
        <f>SUM(C18:C52)</f>
        <v>5000</v>
      </c>
      <c r="D17" s="190">
        <f>SUM(D18:D52)</f>
        <v>132688</v>
      </c>
      <c r="E17" s="202" t="s">
        <v>30</v>
      </c>
      <c r="F17" s="177"/>
      <c r="G17" s="188"/>
      <c r="H17" s="188"/>
    </row>
    <row r="18" customFormat="1" ht="22" customHeight="1" spans="1:8">
      <c r="A18" s="99" t="s">
        <v>33</v>
      </c>
      <c r="B18" s="204">
        <v>576</v>
      </c>
      <c r="C18" s="205"/>
      <c r="D18" s="180">
        <f>B18+C18</f>
        <v>576</v>
      </c>
      <c r="E18" s="202" t="s">
        <v>30</v>
      </c>
      <c r="F18" s="177"/>
      <c r="G18" s="206"/>
      <c r="H18" s="188"/>
    </row>
    <row r="19" customFormat="1" ht="22" customHeight="1" spans="1:8">
      <c r="A19" s="207" t="s">
        <v>34</v>
      </c>
      <c r="B19" s="190">
        <f>23072+7965+184+114+289</f>
        <v>31624</v>
      </c>
      <c r="C19" s="197">
        <v>3122</v>
      </c>
      <c r="D19" s="180">
        <f t="shared" ref="D19:D52" si="4">B19+C19</f>
        <v>34746</v>
      </c>
      <c r="E19" s="202" t="s">
        <v>30</v>
      </c>
      <c r="F19" s="177"/>
      <c r="G19" s="206"/>
      <c r="H19" s="188"/>
    </row>
    <row r="20" customFormat="1" ht="22" customHeight="1" spans="1:8">
      <c r="A20" s="208" t="s">
        <v>35</v>
      </c>
      <c r="B20" s="209">
        <v>13772</v>
      </c>
      <c r="C20" s="197">
        <v>1878</v>
      </c>
      <c r="D20" s="180">
        <f t="shared" si="4"/>
        <v>15650</v>
      </c>
      <c r="E20" s="202" t="s">
        <v>30</v>
      </c>
      <c r="F20" s="177"/>
      <c r="G20" s="206"/>
      <c r="H20" s="188"/>
    </row>
    <row r="21" customFormat="1" ht="22" customHeight="1" spans="1:8">
      <c r="A21" s="208" t="s">
        <v>36</v>
      </c>
      <c r="B21" s="209">
        <f>33+111</f>
        <v>144</v>
      </c>
      <c r="C21" s="197"/>
      <c r="D21" s="180">
        <f t="shared" si="4"/>
        <v>144</v>
      </c>
      <c r="E21" s="202" t="s">
        <v>30</v>
      </c>
      <c r="F21" s="177"/>
      <c r="G21" s="206"/>
      <c r="H21" s="188"/>
    </row>
    <row r="22" customFormat="1" ht="22" customHeight="1" spans="1:8">
      <c r="A22" s="208" t="s">
        <v>37</v>
      </c>
      <c r="B22" s="209"/>
      <c r="C22" s="197"/>
      <c r="D22" s="180">
        <f t="shared" si="4"/>
        <v>0</v>
      </c>
      <c r="E22" s="202" t="s">
        <v>30</v>
      </c>
      <c r="F22" s="177"/>
      <c r="G22" s="210"/>
      <c r="H22" s="188"/>
    </row>
    <row r="23" customFormat="1" ht="22" customHeight="1" spans="1:8">
      <c r="A23" s="208" t="s">
        <v>38</v>
      </c>
      <c r="B23" s="209"/>
      <c r="C23" s="197"/>
      <c r="D23" s="180">
        <f t="shared" si="4"/>
        <v>0</v>
      </c>
      <c r="E23" s="202" t="s">
        <v>30</v>
      </c>
      <c r="F23" s="177"/>
      <c r="G23" s="206"/>
      <c r="H23" s="188"/>
    </row>
    <row r="24" customFormat="1" ht="22" customHeight="1" spans="1:8">
      <c r="A24" s="208" t="s">
        <v>39</v>
      </c>
      <c r="B24" s="209">
        <v>1074</v>
      </c>
      <c r="C24" s="197"/>
      <c r="D24" s="180">
        <f t="shared" si="4"/>
        <v>1074</v>
      </c>
      <c r="E24" s="208" t="s">
        <v>30</v>
      </c>
      <c r="F24" s="177"/>
      <c r="G24" s="206"/>
      <c r="H24" s="188"/>
    </row>
    <row r="25" customFormat="1" ht="22" customHeight="1" spans="1:8">
      <c r="A25" s="208" t="s">
        <v>40</v>
      </c>
      <c r="B25" s="209"/>
      <c r="C25" s="197"/>
      <c r="D25" s="180">
        <f t="shared" si="4"/>
        <v>0</v>
      </c>
      <c r="E25" s="208" t="s">
        <v>30</v>
      </c>
      <c r="F25" s="177"/>
      <c r="G25" s="206"/>
      <c r="H25" s="188"/>
    </row>
    <row r="26" customFormat="1" ht="22" customHeight="1" spans="1:8">
      <c r="A26" s="208" t="s">
        <v>41</v>
      </c>
      <c r="B26" s="209">
        <f>11823+10</f>
        <v>11833</v>
      </c>
      <c r="C26" s="197"/>
      <c r="D26" s="180">
        <f t="shared" si="4"/>
        <v>11833</v>
      </c>
      <c r="E26" s="207" t="s">
        <v>30</v>
      </c>
      <c r="F26" s="177"/>
      <c r="G26" s="206"/>
      <c r="H26" s="188"/>
    </row>
    <row r="27" customFormat="1" ht="22" customHeight="1" spans="1:8">
      <c r="A27" s="208" t="s">
        <v>42</v>
      </c>
      <c r="B27" s="209">
        <v>457</v>
      </c>
      <c r="C27" s="197"/>
      <c r="D27" s="180">
        <f t="shared" si="4"/>
        <v>457</v>
      </c>
      <c r="E27" s="208" t="s">
        <v>30</v>
      </c>
      <c r="F27" s="177"/>
      <c r="G27" s="206"/>
      <c r="H27" s="188"/>
    </row>
    <row r="28" customFormat="1" ht="22" customHeight="1" spans="1:8">
      <c r="A28" s="208" t="s">
        <v>43</v>
      </c>
      <c r="B28" s="209"/>
      <c r="C28" s="197"/>
      <c r="D28" s="180">
        <f t="shared" si="4"/>
        <v>0</v>
      </c>
      <c r="E28" s="208" t="s">
        <v>30</v>
      </c>
      <c r="F28" s="177"/>
      <c r="G28" s="206"/>
      <c r="H28" s="188"/>
    </row>
    <row r="29" customFormat="1" ht="22" customHeight="1" spans="1:8">
      <c r="A29" s="208" t="s">
        <v>44</v>
      </c>
      <c r="B29" s="209"/>
      <c r="C29" s="197"/>
      <c r="D29" s="180">
        <f t="shared" si="4"/>
        <v>0</v>
      </c>
      <c r="E29" s="208" t="s">
        <v>30</v>
      </c>
      <c r="F29" s="211"/>
      <c r="G29" s="206"/>
      <c r="H29" s="188"/>
    </row>
    <row r="30" customFormat="1" ht="22" customHeight="1" spans="1:8">
      <c r="A30" s="208" t="s">
        <v>45</v>
      </c>
      <c r="B30" s="209">
        <v>1401</v>
      </c>
      <c r="C30" s="197"/>
      <c r="D30" s="180">
        <f t="shared" si="4"/>
        <v>1401</v>
      </c>
      <c r="E30" s="208" t="s">
        <v>30</v>
      </c>
      <c r="F30" s="211"/>
      <c r="G30" s="206"/>
      <c r="H30" s="188"/>
    </row>
    <row r="31" customFormat="1" ht="24" customHeight="1" spans="1:8">
      <c r="A31" s="212" t="s">
        <v>46</v>
      </c>
      <c r="B31" s="209">
        <v>47</v>
      </c>
      <c r="C31" s="197"/>
      <c r="D31" s="180">
        <f t="shared" si="4"/>
        <v>47</v>
      </c>
      <c r="E31" s="208" t="s">
        <v>30</v>
      </c>
      <c r="F31" s="211"/>
      <c r="G31" s="206"/>
      <c r="H31" s="188"/>
    </row>
    <row r="32" customFormat="1" ht="22" customHeight="1" spans="1:8">
      <c r="A32" s="212" t="s">
        <v>47</v>
      </c>
      <c r="B32" s="213"/>
      <c r="C32" s="197"/>
      <c r="D32" s="180">
        <f t="shared" si="4"/>
        <v>0</v>
      </c>
      <c r="E32" s="208" t="s">
        <v>30</v>
      </c>
      <c r="F32" s="214"/>
      <c r="G32" s="206"/>
      <c r="H32" s="188"/>
    </row>
    <row r="33" customFormat="1" ht="22" customHeight="1" spans="1:8">
      <c r="A33" s="212" t="s">
        <v>48</v>
      </c>
      <c r="B33" s="213"/>
      <c r="C33" s="197"/>
      <c r="D33" s="180">
        <f t="shared" si="4"/>
        <v>0</v>
      </c>
      <c r="E33" s="208" t="s">
        <v>30</v>
      </c>
      <c r="F33" s="211"/>
      <c r="G33" s="206"/>
      <c r="H33" s="188"/>
    </row>
    <row r="34" customFormat="1" ht="22" customHeight="1" spans="1:8">
      <c r="A34" s="212" t="s">
        <v>49</v>
      </c>
      <c r="B34" s="213">
        <v>1404</v>
      </c>
      <c r="C34" s="197"/>
      <c r="D34" s="180">
        <f t="shared" si="4"/>
        <v>1404</v>
      </c>
      <c r="E34" s="208" t="s">
        <v>30</v>
      </c>
      <c r="F34" s="211"/>
      <c r="G34" s="206"/>
      <c r="H34" s="188"/>
    </row>
    <row r="35" customFormat="1" ht="22" customHeight="1" spans="1:8">
      <c r="A35" s="212" t="s">
        <v>50</v>
      </c>
      <c r="B35" s="213">
        <v>10230</v>
      </c>
      <c r="C35" s="197"/>
      <c r="D35" s="180">
        <f t="shared" si="4"/>
        <v>10230</v>
      </c>
      <c r="E35" s="202" t="s">
        <v>30</v>
      </c>
      <c r="F35" s="211"/>
      <c r="G35" s="206"/>
      <c r="H35" s="188"/>
    </row>
    <row r="36" customFormat="1" ht="22" customHeight="1" spans="1:8">
      <c r="A36" s="212" t="s">
        <v>51</v>
      </c>
      <c r="B36" s="213">
        <v>214</v>
      </c>
      <c r="C36" s="197"/>
      <c r="D36" s="180">
        <f t="shared" si="4"/>
        <v>214</v>
      </c>
      <c r="E36" s="202" t="s">
        <v>30</v>
      </c>
      <c r="F36" s="211"/>
      <c r="G36" s="206"/>
      <c r="H36" s="188"/>
    </row>
    <row r="37" customFormat="1" ht="32" customHeight="1" spans="1:8">
      <c r="A37" s="212" t="s">
        <v>52</v>
      </c>
      <c r="B37" s="213">
        <v>494</v>
      </c>
      <c r="C37" s="197"/>
      <c r="D37" s="180">
        <f t="shared" si="4"/>
        <v>494</v>
      </c>
      <c r="E37" s="202" t="s">
        <v>30</v>
      </c>
      <c r="F37" s="211"/>
      <c r="G37" s="206"/>
      <c r="H37" s="188"/>
    </row>
    <row r="38" customFormat="1" ht="31" customHeight="1" spans="1:8">
      <c r="A38" s="212" t="s">
        <v>53</v>
      </c>
      <c r="B38" s="213">
        <f>54+21770</f>
        <v>21824</v>
      </c>
      <c r="C38" s="197"/>
      <c r="D38" s="180">
        <f t="shared" si="4"/>
        <v>21824</v>
      </c>
      <c r="E38" s="202" t="s">
        <v>30</v>
      </c>
      <c r="F38" s="211"/>
      <c r="G38" s="206"/>
      <c r="H38" s="188"/>
    </row>
    <row r="39" customFormat="1" ht="22" customHeight="1" spans="1:8">
      <c r="A39" s="212" t="s">
        <v>54</v>
      </c>
      <c r="B39" s="213">
        <v>24516</v>
      </c>
      <c r="C39" s="197"/>
      <c r="D39" s="180">
        <f t="shared" si="4"/>
        <v>24516</v>
      </c>
      <c r="E39" s="202" t="s">
        <v>30</v>
      </c>
      <c r="F39" s="211"/>
      <c r="G39" s="206"/>
      <c r="H39" s="188"/>
    </row>
    <row r="40" customFormat="1" ht="22" customHeight="1" spans="1:8">
      <c r="A40" s="212" t="s">
        <v>55</v>
      </c>
      <c r="B40" s="213">
        <v>360</v>
      </c>
      <c r="C40" s="197"/>
      <c r="D40" s="180">
        <f t="shared" si="4"/>
        <v>360</v>
      </c>
      <c r="E40" s="202" t="s">
        <v>30</v>
      </c>
      <c r="F40" s="211"/>
      <c r="G40" s="206"/>
      <c r="H40" s="188"/>
    </row>
    <row r="41" customFormat="1" ht="22" customHeight="1" spans="1:8">
      <c r="A41" s="212" t="s">
        <v>56</v>
      </c>
      <c r="B41" s="213"/>
      <c r="C41" s="197"/>
      <c r="D41" s="180">
        <f t="shared" si="4"/>
        <v>0</v>
      </c>
      <c r="E41" s="202" t="s">
        <v>30</v>
      </c>
      <c r="F41" s="177"/>
      <c r="G41" s="206"/>
      <c r="H41" s="188"/>
    </row>
    <row r="42" customFormat="1" ht="22" customHeight="1" spans="1:8">
      <c r="A42" s="212" t="s">
        <v>57</v>
      </c>
      <c r="B42" s="213">
        <v>7276</v>
      </c>
      <c r="C42" s="197"/>
      <c r="D42" s="180">
        <f t="shared" si="4"/>
        <v>7276</v>
      </c>
      <c r="E42" s="202" t="s">
        <v>30</v>
      </c>
      <c r="F42" s="177"/>
      <c r="G42" s="215"/>
      <c r="H42" s="188"/>
    </row>
    <row r="43" customFormat="1" ht="22" customHeight="1" spans="1:8">
      <c r="A43" s="212" t="s">
        <v>58</v>
      </c>
      <c r="B43" s="213">
        <v>132</v>
      </c>
      <c r="C43" s="187"/>
      <c r="D43" s="180">
        <f t="shared" si="4"/>
        <v>132</v>
      </c>
      <c r="E43" s="202" t="s">
        <v>30</v>
      </c>
      <c r="F43" s="177"/>
      <c r="G43" s="206"/>
      <c r="H43" s="188"/>
    </row>
    <row r="44" customFormat="1" ht="34" customHeight="1" spans="1:8">
      <c r="A44" s="212" t="s">
        <v>59</v>
      </c>
      <c r="B44" s="213"/>
      <c r="C44" s="187"/>
      <c r="D44" s="180">
        <f t="shared" si="4"/>
        <v>0</v>
      </c>
      <c r="E44" s="202" t="s">
        <v>30</v>
      </c>
      <c r="F44" s="177"/>
      <c r="G44" s="188"/>
      <c r="H44" s="188"/>
    </row>
    <row r="45" ht="22" customHeight="1" spans="1:8">
      <c r="A45" s="212" t="s">
        <v>60</v>
      </c>
      <c r="B45" s="213"/>
      <c r="C45" s="216"/>
      <c r="D45" s="180">
        <f t="shared" si="4"/>
        <v>0</v>
      </c>
      <c r="E45" s="202" t="s">
        <v>30</v>
      </c>
      <c r="F45" s="177"/>
      <c r="G45" s="216"/>
      <c r="H45" s="216"/>
    </row>
    <row r="46" ht="22" customHeight="1" spans="1:8">
      <c r="A46" s="212" t="s">
        <v>61</v>
      </c>
      <c r="B46" s="213"/>
      <c r="C46" s="216"/>
      <c r="D46" s="180">
        <f t="shared" si="4"/>
        <v>0</v>
      </c>
      <c r="E46" s="202" t="s">
        <v>30</v>
      </c>
      <c r="F46" s="177"/>
      <c r="G46" s="216"/>
      <c r="H46" s="216"/>
    </row>
    <row r="47" ht="32" customHeight="1" spans="1:8">
      <c r="A47" s="212" t="s">
        <v>62</v>
      </c>
      <c r="B47" s="213"/>
      <c r="C47" s="216"/>
      <c r="D47" s="180">
        <f t="shared" si="4"/>
        <v>0</v>
      </c>
      <c r="E47" s="202" t="s">
        <v>30</v>
      </c>
      <c r="F47" s="177"/>
      <c r="G47" s="216"/>
      <c r="H47" s="216"/>
    </row>
    <row r="48" ht="22" customHeight="1" spans="1:8">
      <c r="A48" s="212" t="s">
        <v>63</v>
      </c>
      <c r="B48" s="213">
        <v>306</v>
      </c>
      <c r="C48" s="216"/>
      <c r="D48" s="180">
        <f t="shared" si="4"/>
        <v>306</v>
      </c>
      <c r="E48" s="202" t="s">
        <v>30</v>
      </c>
      <c r="F48" s="177"/>
      <c r="G48" s="216"/>
      <c r="H48" s="216"/>
    </row>
    <row r="49" ht="22" customHeight="1" spans="1:8">
      <c r="A49" s="212" t="s">
        <v>64</v>
      </c>
      <c r="B49" s="213"/>
      <c r="C49" s="216"/>
      <c r="D49" s="180">
        <f t="shared" si="4"/>
        <v>0</v>
      </c>
      <c r="E49" s="208" t="s">
        <v>30</v>
      </c>
      <c r="F49" s="177"/>
      <c r="G49" s="216"/>
      <c r="H49" s="216"/>
    </row>
    <row r="50" ht="31" customHeight="1" spans="1:8">
      <c r="A50" s="212" t="s">
        <v>65</v>
      </c>
      <c r="B50" s="213"/>
      <c r="C50" s="216"/>
      <c r="D50" s="180">
        <f t="shared" si="4"/>
        <v>0</v>
      </c>
      <c r="E50" s="208"/>
      <c r="F50" s="177"/>
      <c r="G50" s="216"/>
      <c r="H50" s="216"/>
    </row>
    <row r="51" ht="22" customHeight="1" spans="1:8">
      <c r="A51" s="212" t="s">
        <v>66</v>
      </c>
      <c r="B51" s="213"/>
      <c r="C51" s="216"/>
      <c r="D51" s="180">
        <f t="shared" si="4"/>
        <v>0</v>
      </c>
      <c r="E51" s="208" t="s">
        <v>30</v>
      </c>
      <c r="F51" s="177"/>
      <c r="G51" s="216"/>
      <c r="H51" s="216"/>
    </row>
    <row r="52" ht="22" customHeight="1" spans="1:8">
      <c r="A52" s="208" t="s">
        <v>67</v>
      </c>
      <c r="B52" s="207">
        <f>60-56</f>
        <v>4</v>
      </c>
      <c r="C52" s="216"/>
      <c r="D52" s="180">
        <f t="shared" si="4"/>
        <v>4</v>
      </c>
      <c r="E52" s="208" t="s">
        <v>30</v>
      </c>
      <c r="F52" s="177"/>
      <c r="G52" s="216"/>
      <c r="H52" s="216"/>
    </row>
    <row r="53" ht="22" customHeight="1" spans="1:8">
      <c r="A53" s="217" t="s">
        <v>68</v>
      </c>
      <c r="B53" s="209">
        <f>SUM(B54:B74)</f>
        <v>3437</v>
      </c>
      <c r="C53" s="209">
        <f>SUM(C54:C74)</f>
        <v>0</v>
      </c>
      <c r="D53" s="209">
        <f>SUM(D54:D74)</f>
        <v>3437</v>
      </c>
      <c r="E53" s="208" t="s">
        <v>30</v>
      </c>
      <c r="F53" s="177"/>
      <c r="G53" s="216"/>
      <c r="H53" s="216"/>
    </row>
    <row r="54" ht="22" customHeight="1" spans="1:8">
      <c r="A54" s="208" t="s">
        <v>69</v>
      </c>
      <c r="B54" s="209">
        <v>2</v>
      </c>
      <c r="C54" s="216"/>
      <c r="D54" s="216">
        <f>B54+C54</f>
        <v>2</v>
      </c>
      <c r="E54" s="208" t="s">
        <v>30</v>
      </c>
      <c r="F54" s="177"/>
      <c r="G54" s="216"/>
      <c r="H54" s="216"/>
    </row>
    <row r="55" ht="22" customHeight="1" spans="1:8">
      <c r="A55" s="208" t="s">
        <v>70</v>
      </c>
      <c r="B55" s="209"/>
      <c r="C55" s="216"/>
      <c r="D55" s="216">
        <f t="shared" ref="D55:D75" si="5">B55+C55</f>
        <v>0</v>
      </c>
      <c r="E55" s="208"/>
      <c r="F55" s="211"/>
      <c r="G55" s="216"/>
      <c r="H55" s="216"/>
    </row>
    <row r="56" ht="22" customHeight="1" spans="1:8">
      <c r="A56" s="208" t="s">
        <v>71</v>
      </c>
      <c r="B56" s="209"/>
      <c r="C56" s="216"/>
      <c r="D56" s="216">
        <f t="shared" si="5"/>
        <v>0</v>
      </c>
      <c r="E56" s="208"/>
      <c r="F56" s="211"/>
      <c r="G56" s="216"/>
      <c r="H56" s="216"/>
    </row>
    <row r="57" ht="22" customHeight="1" spans="1:8">
      <c r="A57" s="208" t="s">
        <v>72</v>
      </c>
      <c r="B57" s="209"/>
      <c r="C57" s="216"/>
      <c r="D57" s="216">
        <f t="shared" si="5"/>
        <v>0</v>
      </c>
      <c r="E57" s="208"/>
      <c r="F57" s="211"/>
      <c r="G57" s="216"/>
      <c r="H57" s="216"/>
    </row>
    <row r="58" ht="22" customHeight="1" spans="1:8">
      <c r="A58" s="208" t="s">
        <v>73</v>
      </c>
      <c r="B58" s="209"/>
      <c r="C58" s="216"/>
      <c r="D58" s="216">
        <f t="shared" si="5"/>
        <v>0</v>
      </c>
      <c r="E58" s="208"/>
      <c r="F58" s="211"/>
      <c r="G58" s="216"/>
      <c r="H58" s="216"/>
    </row>
    <row r="59" ht="22" customHeight="1" spans="1:8">
      <c r="A59" s="208" t="s">
        <v>74</v>
      </c>
      <c r="B59" s="209"/>
      <c r="C59" s="216"/>
      <c r="D59" s="216">
        <f t="shared" si="5"/>
        <v>0</v>
      </c>
      <c r="E59" s="208"/>
      <c r="F59" s="211"/>
      <c r="G59" s="216"/>
      <c r="H59" s="216"/>
    </row>
    <row r="60" ht="22" customHeight="1" spans="1:8">
      <c r="A60" s="208" t="s">
        <v>75</v>
      </c>
      <c r="B60" s="209">
        <v>3</v>
      </c>
      <c r="C60" s="216"/>
      <c r="D60" s="216">
        <f t="shared" si="5"/>
        <v>3</v>
      </c>
      <c r="E60" s="208"/>
      <c r="F60" s="211"/>
      <c r="G60" s="216"/>
      <c r="H60" s="216"/>
    </row>
    <row r="61" ht="22" customHeight="1" spans="1:8">
      <c r="A61" s="208" t="s">
        <v>76</v>
      </c>
      <c r="B61" s="209"/>
      <c r="C61" s="216"/>
      <c r="D61" s="216">
        <f t="shared" si="5"/>
        <v>0</v>
      </c>
      <c r="E61" s="208"/>
      <c r="F61" s="211"/>
      <c r="G61" s="216"/>
      <c r="H61" s="216"/>
    </row>
    <row r="62" ht="22" customHeight="1" spans="1:8">
      <c r="A62" s="208" t="s">
        <v>77</v>
      </c>
      <c r="B62" s="209">
        <v>82</v>
      </c>
      <c r="C62" s="216"/>
      <c r="D62" s="216">
        <f t="shared" si="5"/>
        <v>82</v>
      </c>
      <c r="E62" s="208"/>
      <c r="F62" s="177"/>
      <c r="G62" s="216"/>
      <c r="H62" s="216"/>
    </row>
    <row r="63" ht="22" customHeight="1" spans="1:8">
      <c r="A63" s="208" t="s">
        <v>78</v>
      </c>
      <c r="B63" s="209">
        <v>1030</v>
      </c>
      <c r="C63" s="216"/>
      <c r="D63" s="216">
        <f t="shared" si="5"/>
        <v>1030</v>
      </c>
      <c r="E63" s="208"/>
      <c r="F63" s="177"/>
      <c r="G63" s="216"/>
      <c r="H63" s="216"/>
    </row>
    <row r="64" ht="22" customHeight="1" spans="1:8">
      <c r="A64" s="208" t="s">
        <v>79</v>
      </c>
      <c r="B64" s="209"/>
      <c r="C64" s="216"/>
      <c r="D64" s="216">
        <f t="shared" si="5"/>
        <v>0</v>
      </c>
      <c r="E64" s="208"/>
      <c r="F64" s="177"/>
      <c r="G64" s="216"/>
      <c r="H64" s="216"/>
    </row>
    <row r="65" ht="22" customHeight="1" spans="1:8">
      <c r="A65" s="208" t="s">
        <v>80</v>
      </c>
      <c r="B65" s="209">
        <v>2320</v>
      </c>
      <c r="C65" s="216"/>
      <c r="D65" s="216">
        <f t="shared" si="5"/>
        <v>2320</v>
      </c>
      <c r="E65" s="208"/>
      <c r="F65" s="177"/>
      <c r="G65" s="216"/>
      <c r="H65" s="216"/>
    </row>
    <row r="66" ht="22" customHeight="1" spans="1:8">
      <c r="A66" s="208" t="s">
        <v>81</v>
      </c>
      <c r="B66" s="209"/>
      <c r="C66" s="216"/>
      <c r="D66" s="216">
        <f t="shared" si="5"/>
        <v>0</v>
      </c>
      <c r="E66" s="208"/>
      <c r="F66" s="218"/>
      <c r="G66" s="216"/>
      <c r="H66" s="216"/>
    </row>
    <row r="67" ht="22" customHeight="1" spans="1:8">
      <c r="A67" s="208" t="s">
        <v>82</v>
      </c>
      <c r="B67" s="209"/>
      <c r="C67" s="216"/>
      <c r="D67" s="216">
        <f t="shared" si="5"/>
        <v>0</v>
      </c>
      <c r="E67" s="208"/>
      <c r="F67" s="218"/>
      <c r="G67" s="216"/>
      <c r="H67" s="216"/>
    </row>
    <row r="68" ht="22" customHeight="1" spans="1:8">
      <c r="A68" s="208" t="s">
        <v>83</v>
      </c>
      <c r="B68" s="209"/>
      <c r="C68" s="216"/>
      <c r="D68" s="216">
        <f t="shared" si="5"/>
        <v>0</v>
      </c>
      <c r="E68" s="208"/>
      <c r="F68" s="177"/>
      <c r="G68" s="216"/>
      <c r="H68" s="216"/>
    </row>
    <row r="69" ht="22" customHeight="1" spans="1:8">
      <c r="A69" s="208" t="s">
        <v>84</v>
      </c>
      <c r="B69" s="209"/>
      <c r="C69" s="216"/>
      <c r="D69" s="216">
        <f t="shared" si="5"/>
        <v>0</v>
      </c>
      <c r="E69" s="208"/>
      <c r="F69" s="177"/>
      <c r="G69" s="216"/>
      <c r="H69" s="216"/>
    </row>
    <row r="70" ht="22" customHeight="1" spans="1:8">
      <c r="A70" s="208" t="s">
        <v>85</v>
      </c>
      <c r="B70" s="209"/>
      <c r="C70" s="216"/>
      <c r="D70" s="216">
        <f t="shared" si="5"/>
        <v>0</v>
      </c>
      <c r="E70" s="208"/>
      <c r="F70" s="177"/>
      <c r="G70" s="216"/>
      <c r="H70" s="216"/>
    </row>
    <row r="71" ht="22" customHeight="1" spans="1:8">
      <c r="A71" s="208" t="s">
        <v>86</v>
      </c>
      <c r="B71" s="209"/>
      <c r="C71" s="216"/>
      <c r="D71" s="216">
        <f t="shared" si="5"/>
        <v>0</v>
      </c>
      <c r="E71" s="208"/>
      <c r="F71" s="177"/>
      <c r="G71" s="216"/>
      <c r="H71" s="216"/>
    </row>
    <row r="72" ht="22" customHeight="1" spans="1:8">
      <c r="A72" s="208" t="s">
        <v>87</v>
      </c>
      <c r="B72" s="209"/>
      <c r="C72" s="216"/>
      <c r="D72" s="216">
        <f t="shared" si="5"/>
        <v>0</v>
      </c>
      <c r="E72" s="208"/>
      <c r="F72" s="177"/>
      <c r="G72" s="216"/>
      <c r="H72" s="216"/>
    </row>
    <row r="73" ht="22" customHeight="1" spans="1:8">
      <c r="A73" s="208" t="s">
        <v>88</v>
      </c>
      <c r="B73" s="209"/>
      <c r="C73" s="216"/>
      <c r="D73" s="216">
        <f t="shared" si="5"/>
        <v>0</v>
      </c>
      <c r="E73" s="219"/>
      <c r="F73" s="177"/>
      <c r="G73" s="216"/>
      <c r="H73" s="216"/>
    </row>
    <row r="74" ht="22" customHeight="1" spans="1:8">
      <c r="A74" s="200" t="s">
        <v>89</v>
      </c>
      <c r="B74" s="220"/>
      <c r="C74" s="216"/>
      <c r="D74" s="216">
        <f t="shared" si="5"/>
        <v>0</v>
      </c>
      <c r="E74" s="219"/>
      <c r="F74" s="177"/>
      <c r="G74" s="216"/>
      <c r="H74" s="216"/>
    </row>
    <row r="75" ht="22" customHeight="1" spans="1:8">
      <c r="A75" s="183" t="s">
        <v>90</v>
      </c>
      <c r="B75" s="190">
        <v>882</v>
      </c>
      <c r="C75" s="216"/>
      <c r="D75" s="216">
        <f t="shared" si="5"/>
        <v>882</v>
      </c>
      <c r="E75" s="99"/>
      <c r="F75" s="221"/>
      <c r="G75" s="216"/>
      <c r="H75" s="216">
        <f>F75+G75</f>
        <v>0</v>
      </c>
    </row>
    <row r="76" ht="22" customHeight="1" spans="1:8">
      <c r="A76" s="183" t="s">
        <v>91</v>
      </c>
      <c r="B76" s="190">
        <f>SUM(B77:B79)</f>
        <v>52238</v>
      </c>
      <c r="C76" s="190">
        <f>SUM(C77:C79)</f>
        <v>0</v>
      </c>
      <c r="D76" s="190">
        <f>SUM(D77:D79)</f>
        <v>52238</v>
      </c>
      <c r="E76" s="208" t="s">
        <v>30</v>
      </c>
      <c r="F76" s="221"/>
      <c r="G76" s="216"/>
      <c r="H76" s="216"/>
    </row>
    <row r="77" ht="22" customHeight="1" spans="1:8">
      <c r="A77" s="99" t="s">
        <v>92</v>
      </c>
      <c r="B77" s="190">
        <v>52238</v>
      </c>
      <c r="C77" s="216"/>
      <c r="D77" s="216">
        <f>B77+C77</f>
        <v>52238</v>
      </c>
      <c r="E77" s="222" t="s">
        <v>93</v>
      </c>
      <c r="F77" s="223"/>
      <c r="G77" s="216"/>
      <c r="H77" s="216">
        <f>F77+G77</f>
        <v>0</v>
      </c>
    </row>
    <row r="78" ht="22" customHeight="1" spans="1:8">
      <c r="A78" s="99" t="s">
        <v>94</v>
      </c>
      <c r="B78" s="190"/>
      <c r="C78" s="216"/>
      <c r="D78" s="216">
        <f t="shared" ref="D78:D83" si="6">B78+C78</f>
        <v>0</v>
      </c>
      <c r="E78" s="189" t="s">
        <v>95</v>
      </c>
      <c r="F78" s="191"/>
      <c r="G78" s="216"/>
      <c r="H78" s="216">
        <f t="shared" ref="H78:H83" si="7">F78+G78</f>
        <v>0</v>
      </c>
    </row>
    <row r="79" ht="22" customHeight="1" spans="1:8">
      <c r="A79" s="99" t="s">
        <v>96</v>
      </c>
      <c r="B79" s="190"/>
      <c r="C79" s="216"/>
      <c r="D79" s="216">
        <f t="shared" si="6"/>
        <v>0</v>
      </c>
      <c r="E79" s="224" t="s">
        <v>97</v>
      </c>
      <c r="F79" s="191">
        <v>12700</v>
      </c>
      <c r="G79" s="216"/>
      <c r="H79" s="216">
        <f t="shared" si="7"/>
        <v>12700</v>
      </c>
    </row>
    <row r="80" ht="22" customHeight="1" spans="1:8">
      <c r="A80" s="224" t="s">
        <v>98</v>
      </c>
      <c r="B80" s="190"/>
      <c r="C80" s="216"/>
      <c r="D80" s="216">
        <f t="shared" si="6"/>
        <v>0</v>
      </c>
      <c r="E80" s="224" t="s">
        <v>99</v>
      </c>
      <c r="F80" s="191"/>
      <c r="G80" s="216"/>
      <c r="H80" s="216">
        <f t="shared" si="7"/>
        <v>0</v>
      </c>
    </row>
    <row r="81" ht="22" customHeight="1" spans="1:8">
      <c r="A81" s="183" t="s">
        <v>100</v>
      </c>
      <c r="B81" s="225"/>
      <c r="C81" s="216">
        <v>13500</v>
      </c>
      <c r="D81" s="216">
        <f t="shared" si="6"/>
        <v>13500</v>
      </c>
      <c r="E81" s="183" t="s">
        <v>101</v>
      </c>
      <c r="F81" s="191"/>
      <c r="G81" s="216"/>
      <c r="H81" s="216">
        <f t="shared" si="7"/>
        <v>0</v>
      </c>
    </row>
    <row r="82" ht="22" customHeight="1" spans="1:8">
      <c r="A82" s="183" t="s">
        <v>102</v>
      </c>
      <c r="B82" s="190"/>
      <c r="C82" s="216"/>
      <c r="D82" s="216">
        <f t="shared" si="6"/>
        <v>0</v>
      </c>
      <c r="E82" s="226" t="s">
        <v>103</v>
      </c>
      <c r="F82" s="227"/>
      <c r="G82" s="216"/>
      <c r="H82" s="216">
        <f t="shared" si="7"/>
        <v>0</v>
      </c>
    </row>
    <row r="83" ht="22" customHeight="1" spans="1:8">
      <c r="A83" s="183" t="s">
        <v>104</v>
      </c>
      <c r="B83" s="190">
        <v>7500</v>
      </c>
      <c r="C83" s="216"/>
      <c r="D83" s="216">
        <f t="shared" si="6"/>
        <v>7500</v>
      </c>
      <c r="E83" s="226" t="s">
        <v>105</v>
      </c>
      <c r="F83" s="227"/>
      <c r="G83" s="216"/>
      <c r="H83" s="216">
        <f t="shared" si="7"/>
        <v>0</v>
      </c>
    </row>
  </sheetData>
  <mergeCells count="4">
    <mergeCell ref="A2:H2"/>
    <mergeCell ref="G3:H3"/>
    <mergeCell ref="A4:D4"/>
    <mergeCell ref="E4:H4"/>
  </mergeCells>
  <printOptions horizontalCentered="1"/>
  <pageMargins left="0.590277777777778" right="0.590277777777778" top="0.786805555555556" bottom="0.786805555555556" header="0" footer="0"/>
  <pageSetup paperSize="9" scale="67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D31"/>
  <sheetViews>
    <sheetView showZeros="0" view="pageBreakPreview" zoomScaleNormal="100" zoomScaleSheetLayoutView="100" workbookViewId="0">
      <selection activeCell="B7" sqref="B7"/>
    </sheetView>
  </sheetViews>
  <sheetFormatPr defaultColWidth="9" defaultRowHeight="14.25"/>
  <cols>
    <col min="1" max="1" width="34.25" style="20" customWidth="1"/>
    <col min="2" max="2" width="11.3" style="20" customWidth="1"/>
    <col min="3" max="3" width="11.8083333333333" style="20" customWidth="1"/>
    <col min="4" max="4" width="9.40833333333333" style="20" customWidth="1"/>
    <col min="5" max="5" width="12.5333333333333" style="20" customWidth="1"/>
    <col min="6" max="6" width="7.6" style="20" customWidth="1"/>
    <col min="7" max="238" width="9" style="20"/>
    <col min="239" max="16384" width="9" style="146"/>
  </cols>
  <sheetData>
    <row r="1" s="146" customFormat="1" ht="28.95" customHeight="1" spans="1:238">
      <c r="A1" s="150" t="s">
        <v>106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</row>
    <row r="2" s="147" customFormat="1" ht="27" customHeight="1" spans="1:7">
      <c r="A2" s="151" t="s">
        <v>107</v>
      </c>
      <c r="B2" s="151"/>
      <c r="C2" s="151"/>
      <c r="D2" s="151"/>
      <c r="E2" s="151"/>
      <c r="F2" s="152"/>
      <c r="G2" s="152"/>
    </row>
    <row r="3" s="148" customFormat="1" ht="22.05" customHeight="1" spans="1:238">
      <c r="A3" s="153"/>
      <c r="B3" s="153"/>
      <c r="C3" s="153"/>
      <c r="D3" s="153"/>
      <c r="E3" s="154" t="s">
        <v>2</v>
      </c>
      <c r="F3" s="155"/>
      <c r="G3" s="155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</row>
    <row r="4" s="148" customFormat="1" ht="37.05" customHeight="1" spans="1:233">
      <c r="A4" s="106" t="s">
        <v>108</v>
      </c>
      <c r="B4" s="106" t="s">
        <v>109</v>
      </c>
      <c r="C4" s="106" t="s">
        <v>6</v>
      </c>
      <c r="D4" s="106" t="s">
        <v>110</v>
      </c>
      <c r="E4" s="49" t="s">
        <v>111</v>
      </c>
      <c r="F4" s="157"/>
      <c r="G4" s="157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</row>
    <row r="5" s="148" customFormat="1" ht="22.05" customHeight="1" spans="1:233">
      <c r="A5" s="158" t="s">
        <v>112</v>
      </c>
      <c r="B5" s="159">
        <v>201</v>
      </c>
      <c r="C5" s="160">
        <v>21010</v>
      </c>
      <c r="D5" s="160">
        <f>6+80+135</f>
        <v>221</v>
      </c>
      <c r="E5" s="161">
        <f t="shared" ref="E5:E30" si="0">C5+D5</f>
        <v>21231</v>
      </c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</row>
    <row r="6" s="148" customFormat="1" ht="22.05" customHeight="1" spans="1:233">
      <c r="A6" s="158" t="s">
        <v>113</v>
      </c>
      <c r="B6" s="159">
        <v>202</v>
      </c>
      <c r="C6" s="160">
        <v>0</v>
      </c>
      <c r="D6" s="160"/>
      <c r="E6" s="161">
        <f t="shared" si="0"/>
        <v>0</v>
      </c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</row>
    <row r="7" s="148" customFormat="1" ht="22.05" customHeight="1" spans="1:233">
      <c r="A7" s="158" t="s">
        <v>114</v>
      </c>
      <c r="B7" s="159">
        <v>203</v>
      </c>
      <c r="C7" s="160">
        <v>4992</v>
      </c>
      <c r="D7" s="160"/>
      <c r="E7" s="161">
        <f t="shared" si="0"/>
        <v>4992</v>
      </c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  <c r="FW7" s="156"/>
      <c r="FX7" s="156"/>
      <c r="FY7" s="156"/>
      <c r="FZ7" s="156"/>
      <c r="GA7" s="156"/>
      <c r="GB7" s="156"/>
      <c r="GC7" s="156"/>
      <c r="GD7" s="156"/>
      <c r="GE7" s="156"/>
      <c r="GF7" s="156"/>
      <c r="GG7" s="156"/>
      <c r="GH7" s="156"/>
      <c r="GI7" s="156"/>
      <c r="GJ7" s="156"/>
      <c r="GK7" s="156"/>
      <c r="GL7" s="156"/>
      <c r="GM7" s="156"/>
      <c r="GN7" s="156"/>
      <c r="GO7" s="156"/>
      <c r="GP7" s="156"/>
      <c r="GQ7" s="156"/>
      <c r="GR7" s="156"/>
      <c r="GS7" s="156"/>
      <c r="GT7" s="156"/>
      <c r="GU7" s="156"/>
      <c r="GV7" s="156"/>
      <c r="GW7" s="156"/>
      <c r="GX7" s="156"/>
      <c r="GY7" s="156"/>
      <c r="GZ7" s="156"/>
      <c r="HA7" s="156"/>
      <c r="HB7" s="156"/>
      <c r="HC7" s="156"/>
      <c r="HD7" s="156"/>
      <c r="HE7" s="156"/>
      <c r="HF7" s="156"/>
      <c r="HG7" s="156"/>
      <c r="HH7" s="156"/>
      <c r="HI7" s="156"/>
      <c r="HJ7" s="156"/>
      <c r="HK7" s="156"/>
      <c r="HL7" s="156"/>
      <c r="HM7" s="156"/>
      <c r="HN7" s="156"/>
      <c r="HO7" s="156"/>
      <c r="HP7" s="156"/>
      <c r="HQ7" s="156"/>
      <c r="HR7" s="156"/>
      <c r="HS7" s="156"/>
      <c r="HT7" s="156"/>
      <c r="HU7" s="156"/>
      <c r="HV7" s="156"/>
      <c r="HW7" s="156"/>
      <c r="HX7" s="156"/>
      <c r="HY7" s="156"/>
    </row>
    <row r="8" s="148" customFormat="1" ht="22.05" customHeight="1" spans="1:233">
      <c r="A8" s="158" t="s">
        <v>115</v>
      </c>
      <c r="B8" s="159">
        <v>204</v>
      </c>
      <c r="C8" s="160">
        <v>8995</v>
      </c>
      <c r="D8" s="160">
        <v>200</v>
      </c>
      <c r="E8" s="161">
        <f t="shared" si="0"/>
        <v>9195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  <c r="FW8" s="156"/>
      <c r="FX8" s="156"/>
      <c r="FY8" s="156"/>
      <c r="FZ8" s="156"/>
      <c r="GA8" s="156"/>
      <c r="GB8" s="156"/>
      <c r="GC8" s="156"/>
      <c r="GD8" s="156"/>
      <c r="GE8" s="156"/>
      <c r="GF8" s="156"/>
      <c r="GG8" s="156"/>
      <c r="GH8" s="156"/>
      <c r="GI8" s="156"/>
      <c r="GJ8" s="156"/>
      <c r="GK8" s="156"/>
      <c r="GL8" s="156"/>
      <c r="GM8" s="156"/>
      <c r="GN8" s="156"/>
      <c r="GO8" s="156"/>
      <c r="GP8" s="156"/>
      <c r="GQ8" s="156"/>
      <c r="GR8" s="156"/>
      <c r="GS8" s="156"/>
      <c r="GT8" s="156"/>
      <c r="GU8" s="156"/>
      <c r="GV8" s="156"/>
      <c r="GW8" s="156"/>
      <c r="GX8" s="156"/>
      <c r="GY8" s="156"/>
      <c r="GZ8" s="156"/>
      <c r="HA8" s="156"/>
      <c r="HB8" s="156"/>
      <c r="HC8" s="156"/>
      <c r="HD8" s="156"/>
      <c r="HE8" s="156"/>
      <c r="HF8" s="156"/>
      <c r="HG8" s="156"/>
      <c r="HH8" s="156"/>
      <c r="HI8" s="156"/>
      <c r="HJ8" s="156"/>
      <c r="HK8" s="156"/>
      <c r="HL8" s="156"/>
      <c r="HM8" s="156"/>
      <c r="HN8" s="156"/>
      <c r="HO8" s="156"/>
      <c r="HP8" s="156"/>
      <c r="HQ8" s="156"/>
      <c r="HR8" s="156"/>
      <c r="HS8" s="156"/>
      <c r="HT8" s="156"/>
      <c r="HU8" s="156"/>
      <c r="HV8" s="156"/>
      <c r="HW8" s="156"/>
      <c r="HX8" s="156"/>
      <c r="HY8" s="156"/>
    </row>
    <row r="9" s="148" customFormat="1" ht="22.05" customHeight="1" spans="1:233">
      <c r="A9" s="158" t="s">
        <v>116</v>
      </c>
      <c r="B9" s="159">
        <v>205</v>
      </c>
      <c r="C9" s="160">
        <v>40211</v>
      </c>
      <c r="D9" s="160">
        <v>13500</v>
      </c>
      <c r="E9" s="161">
        <f t="shared" si="0"/>
        <v>53711</v>
      </c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156"/>
      <c r="FG9" s="156"/>
      <c r="FH9" s="156"/>
      <c r="FI9" s="156"/>
      <c r="FJ9" s="156"/>
      <c r="FK9" s="156"/>
      <c r="FL9" s="156"/>
      <c r="FM9" s="156"/>
      <c r="FN9" s="156"/>
      <c r="FO9" s="156"/>
      <c r="FP9" s="156"/>
      <c r="FQ9" s="156"/>
      <c r="FR9" s="156"/>
      <c r="FS9" s="156"/>
      <c r="FT9" s="156"/>
      <c r="FU9" s="156"/>
      <c r="FV9" s="156"/>
      <c r="FW9" s="156"/>
      <c r="FX9" s="156"/>
      <c r="FY9" s="156"/>
      <c r="FZ9" s="156"/>
      <c r="GA9" s="156"/>
      <c r="GB9" s="156"/>
      <c r="GC9" s="156"/>
      <c r="GD9" s="156"/>
      <c r="GE9" s="156"/>
      <c r="GF9" s="156"/>
      <c r="GG9" s="156"/>
      <c r="GH9" s="156"/>
      <c r="GI9" s="156"/>
      <c r="GJ9" s="156"/>
      <c r="GK9" s="156"/>
      <c r="GL9" s="156"/>
      <c r="GM9" s="156"/>
      <c r="GN9" s="156"/>
      <c r="GO9" s="156"/>
      <c r="GP9" s="156"/>
      <c r="GQ9" s="156"/>
      <c r="GR9" s="156"/>
      <c r="GS9" s="156"/>
      <c r="GT9" s="156"/>
      <c r="GU9" s="156"/>
      <c r="GV9" s="156"/>
      <c r="GW9" s="156"/>
      <c r="GX9" s="156"/>
      <c r="GY9" s="156"/>
      <c r="GZ9" s="156"/>
      <c r="HA9" s="156"/>
      <c r="HB9" s="156"/>
      <c r="HC9" s="156"/>
      <c r="HD9" s="156"/>
      <c r="HE9" s="156"/>
      <c r="HF9" s="156"/>
      <c r="HG9" s="156"/>
      <c r="HH9" s="156"/>
      <c r="HI9" s="156"/>
      <c r="HJ9" s="156"/>
      <c r="HK9" s="156"/>
      <c r="HL9" s="156"/>
      <c r="HM9" s="156"/>
      <c r="HN9" s="156"/>
      <c r="HO9" s="156"/>
      <c r="HP9" s="156"/>
      <c r="HQ9" s="156"/>
      <c r="HR9" s="156"/>
      <c r="HS9" s="156"/>
      <c r="HT9" s="156"/>
      <c r="HU9" s="156"/>
      <c r="HV9" s="156"/>
      <c r="HW9" s="156"/>
      <c r="HX9" s="156"/>
      <c r="HY9" s="156"/>
    </row>
    <row r="10" s="148" customFormat="1" ht="22.05" customHeight="1" spans="1:233">
      <c r="A10" s="158" t="s">
        <v>117</v>
      </c>
      <c r="B10" s="159">
        <v>206</v>
      </c>
      <c r="C10" s="160">
        <v>234</v>
      </c>
      <c r="D10" s="160">
        <v>40</v>
      </c>
      <c r="E10" s="161">
        <f t="shared" si="0"/>
        <v>274</v>
      </c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156"/>
      <c r="FG10" s="156"/>
      <c r="FH10" s="156"/>
      <c r="FI10" s="156"/>
      <c r="FJ10" s="156"/>
      <c r="FK10" s="156"/>
      <c r="FL10" s="156"/>
      <c r="FM10" s="156"/>
      <c r="FN10" s="156"/>
      <c r="FO10" s="156"/>
      <c r="FP10" s="156"/>
      <c r="FQ10" s="156"/>
      <c r="FR10" s="156"/>
      <c r="FS10" s="156"/>
      <c r="FT10" s="156"/>
      <c r="FU10" s="156"/>
      <c r="FV10" s="156"/>
      <c r="FW10" s="156"/>
      <c r="FX10" s="156"/>
      <c r="FY10" s="156"/>
      <c r="FZ10" s="156"/>
      <c r="GA10" s="156"/>
      <c r="GB10" s="156"/>
      <c r="GC10" s="156"/>
      <c r="GD10" s="156"/>
      <c r="GE10" s="156"/>
      <c r="GF10" s="156"/>
      <c r="GG10" s="156"/>
      <c r="GH10" s="156"/>
      <c r="GI10" s="156"/>
      <c r="GJ10" s="156"/>
      <c r="GK10" s="156"/>
      <c r="GL10" s="156"/>
      <c r="GM10" s="156"/>
      <c r="GN10" s="156"/>
      <c r="GO10" s="156"/>
      <c r="GP10" s="156"/>
      <c r="GQ10" s="156"/>
      <c r="GR10" s="156"/>
      <c r="GS10" s="156"/>
      <c r="GT10" s="156"/>
      <c r="GU10" s="156"/>
      <c r="GV10" s="156"/>
      <c r="GW10" s="156"/>
      <c r="GX10" s="156"/>
      <c r="GY10" s="156"/>
      <c r="GZ10" s="156"/>
      <c r="HA10" s="156"/>
      <c r="HB10" s="156"/>
      <c r="HC10" s="156"/>
      <c r="HD10" s="156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</row>
    <row r="11" s="148" customFormat="1" ht="22.05" customHeight="1" spans="1:233">
      <c r="A11" s="158" t="s">
        <v>118</v>
      </c>
      <c r="B11" s="159">
        <v>207</v>
      </c>
      <c r="C11" s="160">
        <v>8472</v>
      </c>
      <c r="D11" s="160">
        <f>30</f>
        <v>30</v>
      </c>
      <c r="E11" s="161">
        <f t="shared" si="0"/>
        <v>8502</v>
      </c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  <c r="HW11" s="156"/>
      <c r="HX11" s="156"/>
      <c r="HY11" s="156"/>
    </row>
    <row r="12" s="148" customFormat="1" ht="22.05" customHeight="1" spans="1:233">
      <c r="A12" s="158" t="s">
        <v>119</v>
      </c>
      <c r="B12" s="159">
        <v>208</v>
      </c>
      <c r="C12" s="160">
        <v>45555</v>
      </c>
      <c r="D12" s="160">
        <f>16+175+100</f>
        <v>291</v>
      </c>
      <c r="E12" s="161">
        <f t="shared" si="0"/>
        <v>45846</v>
      </c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  <c r="FW12" s="156"/>
      <c r="FX12" s="156"/>
      <c r="FY12" s="156"/>
      <c r="FZ12" s="156"/>
      <c r="GA12" s="156"/>
      <c r="GB12" s="156"/>
      <c r="GC12" s="156"/>
      <c r="GD12" s="156"/>
      <c r="GE12" s="156"/>
      <c r="GF12" s="156"/>
      <c r="GG12" s="156"/>
      <c r="GH12" s="156"/>
      <c r="GI12" s="156"/>
      <c r="GJ12" s="156"/>
      <c r="GK12" s="156"/>
      <c r="GL12" s="156"/>
      <c r="GM12" s="156"/>
      <c r="GN12" s="156"/>
      <c r="GO12" s="156"/>
      <c r="GP12" s="156"/>
      <c r="GQ12" s="156"/>
      <c r="GR12" s="156"/>
      <c r="GS12" s="156"/>
      <c r="GT12" s="156"/>
      <c r="GU12" s="156"/>
      <c r="GV12" s="156"/>
      <c r="GW12" s="156"/>
      <c r="GX12" s="156"/>
      <c r="GY12" s="156"/>
      <c r="GZ12" s="156"/>
      <c r="HA12" s="156"/>
      <c r="HB12" s="156"/>
      <c r="HC12" s="156"/>
      <c r="HD12" s="156"/>
      <c r="HE12" s="156"/>
      <c r="HF12" s="156"/>
      <c r="HG12" s="156"/>
      <c r="HH12" s="156"/>
      <c r="HI12" s="156"/>
      <c r="HJ12" s="156"/>
      <c r="HK12" s="156"/>
      <c r="HL12" s="156"/>
      <c r="HM12" s="156"/>
      <c r="HN12" s="156"/>
      <c r="HO12" s="156"/>
      <c r="HP12" s="156"/>
      <c r="HQ12" s="156"/>
      <c r="HR12" s="156"/>
      <c r="HS12" s="156"/>
      <c r="HT12" s="156"/>
      <c r="HU12" s="156"/>
      <c r="HV12" s="156"/>
      <c r="HW12" s="156"/>
      <c r="HX12" s="156"/>
      <c r="HY12" s="156"/>
    </row>
    <row r="13" s="148" customFormat="1" ht="22.05" customHeight="1" spans="1:233">
      <c r="A13" s="158" t="s">
        <v>120</v>
      </c>
      <c r="B13" s="159">
        <v>210</v>
      </c>
      <c r="C13" s="160">
        <v>38847</v>
      </c>
      <c r="D13" s="160"/>
      <c r="E13" s="161">
        <f t="shared" si="0"/>
        <v>38847</v>
      </c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56"/>
      <c r="FZ13" s="156"/>
      <c r="GA13" s="156"/>
      <c r="GB13" s="156"/>
      <c r="GC13" s="156"/>
      <c r="GD13" s="156"/>
      <c r="GE13" s="156"/>
      <c r="GF13" s="156"/>
      <c r="GG13" s="156"/>
      <c r="GH13" s="156"/>
      <c r="GI13" s="156"/>
      <c r="GJ13" s="156"/>
      <c r="GK13" s="156"/>
      <c r="GL13" s="156"/>
      <c r="GM13" s="156"/>
      <c r="GN13" s="156"/>
      <c r="GO13" s="156"/>
      <c r="GP13" s="156"/>
      <c r="GQ13" s="156"/>
      <c r="GR13" s="156"/>
      <c r="GS13" s="156"/>
      <c r="GT13" s="156"/>
      <c r="GU13" s="156"/>
      <c r="GV13" s="156"/>
      <c r="GW13" s="156"/>
      <c r="GX13" s="156"/>
      <c r="GY13" s="156"/>
      <c r="GZ13" s="156"/>
      <c r="HA13" s="156"/>
      <c r="HB13" s="156"/>
      <c r="HC13" s="156"/>
      <c r="HD13" s="156"/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6"/>
      <c r="HR13" s="156"/>
      <c r="HS13" s="156"/>
      <c r="HT13" s="156"/>
      <c r="HU13" s="156"/>
      <c r="HV13" s="156"/>
      <c r="HW13" s="156"/>
      <c r="HX13" s="156"/>
      <c r="HY13" s="156"/>
    </row>
    <row r="14" s="148" customFormat="1" ht="22.05" customHeight="1" spans="1:233">
      <c r="A14" s="158" t="s">
        <v>121</v>
      </c>
      <c r="B14" s="159">
        <v>211</v>
      </c>
      <c r="C14" s="160">
        <v>2174</v>
      </c>
      <c r="D14" s="160">
        <f>100+200+309+19</f>
        <v>628</v>
      </c>
      <c r="E14" s="161">
        <f t="shared" si="0"/>
        <v>2802</v>
      </c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  <c r="HW14" s="156"/>
      <c r="HX14" s="156"/>
      <c r="HY14" s="156"/>
    </row>
    <row r="15" s="148" customFormat="1" ht="22.05" customHeight="1" spans="1:233">
      <c r="A15" s="158" t="s">
        <v>122</v>
      </c>
      <c r="B15" s="159">
        <v>212</v>
      </c>
      <c r="C15" s="160">
        <v>6292</v>
      </c>
      <c r="D15" s="160">
        <f>900+43</f>
        <v>943</v>
      </c>
      <c r="E15" s="161">
        <f t="shared" si="0"/>
        <v>7235</v>
      </c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156"/>
      <c r="FE15" s="156"/>
      <c r="FF15" s="156"/>
      <c r="FG15" s="156"/>
      <c r="FH15" s="156"/>
      <c r="FI15" s="156"/>
      <c r="FJ15" s="156"/>
      <c r="FK15" s="156"/>
      <c r="FL15" s="156"/>
      <c r="FM15" s="156"/>
      <c r="FN15" s="156"/>
      <c r="FO15" s="156"/>
      <c r="FP15" s="156"/>
      <c r="FQ15" s="156"/>
      <c r="FR15" s="156"/>
      <c r="FS15" s="156"/>
      <c r="FT15" s="156"/>
      <c r="FU15" s="156"/>
      <c r="FV15" s="156"/>
      <c r="FW15" s="156"/>
      <c r="FX15" s="156"/>
      <c r="FY15" s="156"/>
      <c r="FZ15" s="156"/>
      <c r="GA15" s="156"/>
      <c r="GB15" s="156"/>
      <c r="GC15" s="156"/>
      <c r="GD15" s="156"/>
      <c r="GE15" s="156"/>
      <c r="GF15" s="156"/>
      <c r="GG15" s="156"/>
      <c r="GH15" s="156"/>
      <c r="GI15" s="156"/>
      <c r="GJ15" s="156"/>
      <c r="GK15" s="156"/>
      <c r="GL15" s="156"/>
      <c r="GM15" s="156"/>
      <c r="GN15" s="156"/>
      <c r="GO15" s="156"/>
      <c r="GP15" s="156"/>
      <c r="GQ15" s="156"/>
      <c r="GR15" s="156"/>
      <c r="GS15" s="156"/>
      <c r="GT15" s="156"/>
      <c r="GU15" s="156"/>
      <c r="GV15" s="156"/>
      <c r="GW15" s="156"/>
      <c r="GX15" s="156"/>
      <c r="GY15" s="156"/>
      <c r="GZ15" s="156"/>
      <c r="HA15" s="156"/>
      <c r="HB15" s="156"/>
      <c r="HC15" s="156"/>
      <c r="HD15" s="156"/>
      <c r="HE15" s="156"/>
      <c r="HF15" s="156"/>
      <c r="HG15" s="156"/>
      <c r="HH15" s="156"/>
      <c r="HI15" s="156"/>
      <c r="HJ15" s="156"/>
      <c r="HK15" s="156"/>
      <c r="HL15" s="156"/>
      <c r="HM15" s="156"/>
      <c r="HN15" s="156"/>
      <c r="HO15" s="156"/>
      <c r="HP15" s="156"/>
      <c r="HQ15" s="156"/>
      <c r="HR15" s="156"/>
      <c r="HS15" s="156"/>
      <c r="HT15" s="156"/>
      <c r="HU15" s="156"/>
      <c r="HV15" s="156"/>
      <c r="HW15" s="156"/>
      <c r="HX15" s="156"/>
      <c r="HY15" s="156"/>
    </row>
    <row r="16" s="148" customFormat="1" ht="22.05" customHeight="1" spans="1:233">
      <c r="A16" s="158" t="s">
        <v>123</v>
      </c>
      <c r="B16" s="159">
        <v>213</v>
      </c>
      <c r="C16" s="160">
        <v>27852</v>
      </c>
      <c r="D16" s="160">
        <f>30+21</f>
        <v>51</v>
      </c>
      <c r="E16" s="161">
        <f t="shared" si="0"/>
        <v>27903</v>
      </c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156"/>
      <c r="FE16" s="156"/>
      <c r="FF16" s="156"/>
      <c r="FG16" s="156"/>
      <c r="FH16" s="156"/>
      <c r="FI16" s="156"/>
      <c r="FJ16" s="156"/>
      <c r="FK16" s="156"/>
      <c r="FL16" s="156"/>
      <c r="FM16" s="156"/>
      <c r="FN16" s="156"/>
      <c r="FO16" s="156"/>
      <c r="FP16" s="156"/>
      <c r="FQ16" s="156"/>
      <c r="FR16" s="156"/>
      <c r="FS16" s="156"/>
      <c r="FT16" s="156"/>
      <c r="FU16" s="156"/>
      <c r="FV16" s="156"/>
      <c r="FW16" s="156"/>
      <c r="FX16" s="156"/>
      <c r="FY16" s="156"/>
      <c r="FZ16" s="156"/>
      <c r="GA16" s="156"/>
      <c r="GB16" s="156"/>
      <c r="GC16" s="156"/>
      <c r="GD16" s="156"/>
      <c r="GE16" s="156"/>
      <c r="GF16" s="156"/>
      <c r="GG16" s="156"/>
      <c r="GH16" s="156"/>
      <c r="GI16" s="156"/>
      <c r="GJ16" s="156"/>
      <c r="GK16" s="156"/>
      <c r="GL16" s="156"/>
      <c r="GM16" s="156"/>
      <c r="GN16" s="156"/>
      <c r="GO16" s="156"/>
      <c r="GP16" s="156"/>
      <c r="GQ16" s="156"/>
      <c r="GR16" s="156"/>
      <c r="GS16" s="156"/>
      <c r="GT16" s="156"/>
      <c r="GU16" s="156"/>
      <c r="GV16" s="156"/>
      <c r="GW16" s="156"/>
      <c r="GX16" s="156"/>
      <c r="GY16" s="156"/>
      <c r="GZ16" s="156"/>
      <c r="HA16" s="156"/>
      <c r="HB16" s="156"/>
      <c r="HC16" s="156"/>
      <c r="HD16" s="156"/>
      <c r="HE16" s="156"/>
      <c r="HF16" s="156"/>
      <c r="HG16" s="156"/>
      <c r="HH16" s="156"/>
      <c r="HI16" s="156"/>
      <c r="HJ16" s="156"/>
      <c r="HK16" s="156"/>
      <c r="HL16" s="156"/>
      <c r="HM16" s="156"/>
      <c r="HN16" s="156"/>
      <c r="HO16" s="156"/>
      <c r="HP16" s="156"/>
      <c r="HQ16" s="156"/>
      <c r="HR16" s="156"/>
      <c r="HS16" s="156"/>
      <c r="HT16" s="156"/>
      <c r="HU16" s="156"/>
      <c r="HV16" s="156"/>
      <c r="HW16" s="156"/>
      <c r="HX16" s="156"/>
      <c r="HY16" s="156"/>
    </row>
    <row r="17" s="148" customFormat="1" ht="22.05" customHeight="1" spans="1:233">
      <c r="A17" s="158" t="s">
        <v>124</v>
      </c>
      <c r="B17" s="159">
        <v>214</v>
      </c>
      <c r="C17" s="160">
        <v>1267</v>
      </c>
      <c r="D17" s="160"/>
      <c r="E17" s="161">
        <f t="shared" si="0"/>
        <v>1267</v>
      </c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6"/>
      <c r="DW17" s="156"/>
      <c r="DX17" s="156"/>
      <c r="DY17" s="156"/>
      <c r="DZ17" s="156"/>
      <c r="EA17" s="156"/>
      <c r="EB17" s="156"/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156"/>
      <c r="ET17" s="156"/>
      <c r="EU17" s="156"/>
      <c r="EV17" s="156"/>
      <c r="EW17" s="156"/>
      <c r="EX17" s="156"/>
      <c r="EY17" s="156"/>
      <c r="EZ17" s="156"/>
      <c r="FA17" s="156"/>
      <c r="FB17" s="156"/>
      <c r="FC17" s="156"/>
      <c r="FD17" s="156"/>
      <c r="FE17" s="156"/>
      <c r="FF17" s="156"/>
      <c r="FG17" s="156"/>
      <c r="FH17" s="156"/>
      <c r="FI17" s="156"/>
      <c r="FJ17" s="156"/>
      <c r="FK17" s="156"/>
      <c r="FL17" s="156"/>
      <c r="FM17" s="156"/>
      <c r="FN17" s="156"/>
      <c r="FO17" s="156"/>
      <c r="FP17" s="156"/>
      <c r="FQ17" s="156"/>
      <c r="FR17" s="156"/>
      <c r="FS17" s="156"/>
      <c r="FT17" s="156"/>
      <c r="FU17" s="156"/>
      <c r="FV17" s="156"/>
      <c r="FW17" s="156"/>
      <c r="FX17" s="156"/>
      <c r="FY17" s="156"/>
      <c r="FZ17" s="156"/>
      <c r="GA17" s="156"/>
      <c r="GB17" s="156"/>
      <c r="GC17" s="156"/>
      <c r="GD17" s="156"/>
      <c r="GE17" s="156"/>
      <c r="GF17" s="156"/>
      <c r="GG17" s="156"/>
      <c r="GH17" s="156"/>
      <c r="GI17" s="156"/>
      <c r="GJ17" s="156"/>
      <c r="GK17" s="156"/>
      <c r="GL17" s="156"/>
      <c r="GM17" s="156"/>
      <c r="GN17" s="156"/>
      <c r="GO17" s="156"/>
      <c r="GP17" s="156"/>
      <c r="GQ17" s="156"/>
      <c r="GR17" s="156"/>
      <c r="GS17" s="156"/>
      <c r="GT17" s="156"/>
      <c r="GU17" s="156"/>
      <c r="GV17" s="156"/>
      <c r="GW17" s="156"/>
      <c r="GX17" s="156"/>
      <c r="GY17" s="156"/>
      <c r="GZ17" s="156"/>
      <c r="HA17" s="156"/>
      <c r="HB17" s="156"/>
      <c r="HC17" s="156"/>
      <c r="HD17" s="156"/>
      <c r="HE17" s="156"/>
      <c r="HF17" s="156"/>
      <c r="HG17" s="156"/>
      <c r="HH17" s="156"/>
      <c r="HI17" s="156"/>
      <c r="HJ17" s="156"/>
      <c r="HK17" s="156"/>
      <c r="HL17" s="156"/>
      <c r="HM17" s="156"/>
      <c r="HN17" s="156"/>
      <c r="HO17" s="156"/>
      <c r="HP17" s="156"/>
      <c r="HQ17" s="156"/>
      <c r="HR17" s="156"/>
      <c r="HS17" s="156"/>
      <c r="HT17" s="156"/>
      <c r="HU17" s="156"/>
      <c r="HV17" s="156"/>
      <c r="HW17" s="156"/>
      <c r="HX17" s="156"/>
      <c r="HY17" s="156"/>
    </row>
    <row r="18" s="148" customFormat="1" ht="22.05" customHeight="1" spans="1:233">
      <c r="A18" s="158" t="s">
        <v>125</v>
      </c>
      <c r="B18" s="159">
        <v>215</v>
      </c>
      <c r="C18" s="160">
        <v>245</v>
      </c>
      <c r="D18" s="160"/>
      <c r="E18" s="161">
        <f t="shared" si="0"/>
        <v>245</v>
      </c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56"/>
      <c r="DE18" s="156"/>
      <c r="DF18" s="156"/>
      <c r="DG18" s="156"/>
      <c r="DH18" s="156"/>
      <c r="DI18" s="156"/>
      <c r="DJ18" s="156"/>
      <c r="DK18" s="156"/>
      <c r="DL18" s="156"/>
      <c r="DM18" s="156"/>
      <c r="DN18" s="156"/>
      <c r="DO18" s="156"/>
      <c r="DP18" s="156"/>
      <c r="DQ18" s="156"/>
      <c r="DR18" s="156"/>
      <c r="DS18" s="156"/>
      <c r="DT18" s="156"/>
      <c r="DU18" s="156"/>
      <c r="DV18" s="156"/>
      <c r="DW18" s="156"/>
      <c r="DX18" s="156"/>
      <c r="DY18" s="156"/>
      <c r="DZ18" s="156"/>
      <c r="EA18" s="156"/>
      <c r="EB18" s="156"/>
      <c r="EC18" s="156"/>
      <c r="ED18" s="156"/>
      <c r="EE18" s="156"/>
      <c r="EF18" s="156"/>
      <c r="EG18" s="156"/>
      <c r="EH18" s="156"/>
      <c r="EI18" s="156"/>
      <c r="EJ18" s="156"/>
      <c r="EK18" s="156"/>
      <c r="EL18" s="156"/>
      <c r="EM18" s="156"/>
      <c r="EN18" s="156"/>
      <c r="EO18" s="156"/>
      <c r="EP18" s="156"/>
      <c r="EQ18" s="156"/>
      <c r="ER18" s="156"/>
      <c r="ES18" s="156"/>
      <c r="ET18" s="156"/>
      <c r="EU18" s="156"/>
      <c r="EV18" s="156"/>
      <c r="EW18" s="156"/>
      <c r="EX18" s="156"/>
      <c r="EY18" s="156"/>
      <c r="EZ18" s="156"/>
      <c r="FA18" s="156"/>
      <c r="FB18" s="156"/>
      <c r="FC18" s="156"/>
      <c r="FD18" s="156"/>
      <c r="FE18" s="156"/>
      <c r="FF18" s="156"/>
      <c r="FG18" s="156"/>
      <c r="FH18" s="156"/>
      <c r="FI18" s="156"/>
      <c r="FJ18" s="156"/>
      <c r="FK18" s="156"/>
      <c r="FL18" s="156"/>
      <c r="FM18" s="156"/>
      <c r="FN18" s="156"/>
      <c r="FO18" s="156"/>
      <c r="FP18" s="156"/>
      <c r="FQ18" s="156"/>
      <c r="FR18" s="156"/>
      <c r="FS18" s="156"/>
      <c r="FT18" s="156"/>
      <c r="FU18" s="156"/>
      <c r="FV18" s="156"/>
      <c r="FW18" s="156"/>
      <c r="FX18" s="156"/>
      <c r="FY18" s="156"/>
      <c r="FZ18" s="156"/>
      <c r="GA18" s="156"/>
      <c r="GB18" s="156"/>
      <c r="GC18" s="156"/>
      <c r="GD18" s="156"/>
      <c r="GE18" s="156"/>
      <c r="GF18" s="156"/>
      <c r="GG18" s="156"/>
      <c r="GH18" s="156"/>
      <c r="GI18" s="156"/>
      <c r="GJ18" s="156"/>
      <c r="GK18" s="156"/>
      <c r="GL18" s="156"/>
      <c r="GM18" s="156"/>
      <c r="GN18" s="156"/>
      <c r="GO18" s="156"/>
      <c r="GP18" s="156"/>
      <c r="GQ18" s="156"/>
      <c r="GR18" s="156"/>
      <c r="GS18" s="156"/>
      <c r="GT18" s="156"/>
      <c r="GU18" s="156"/>
      <c r="GV18" s="156"/>
      <c r="GW18" s="156"/>
      <c r="GX18" s="156"/>
      <c r="GY18" s="156"/>
      <c r="GZ18" s="156"/>
      <c r="HA18" s="156"/>
      <c r="HB18" s="156"/>
      <c r="HC18" s="156"/>
      <c r="HD18" s="156"/>
      <c r="HE18" s="156"/>
      <c r="HF18" s="156"/>
      <c r="HG18" s="156"/>
      <c r="HH18" s="156"/>
      <c r="HI18" s="156"/>
      <c r="HJ18" s="156"/>
      <c r="HK18" s="156"/>
      <c r="HL18" s="156"/>
      <c r="HM18" s="156"/>
      <c r="HN18" s="156"/>
      <c r="HO18" s="156"/>
      <c r="HP18" s="156"/>
      <c r="HQ18" s="156"/>
      <c r="HR18" s="156"/>
      <c r="HS18" s="156"/>
      <c r="HT18" s="156"/>
      <c r="HU18" s="156"/>
      <c r="HV18" s="156"/>
      <c r="HW18" s="156"/>
      <c r="HX18" s="156"/>
      <c r="HY18" s="156"/>
    </row>
    <row r="19" s="148" customFormat="1" ht="22.05" customHeight="1" spans="1:233">
      <c r="A19" s="158" t="s">
        <v>126</v>
      </c>
      <c r="B19" s="159">
        <v>216</v>
      </c>
      <c r="C19" s="160">
        <v>671</v>
      </c>
      <c r="D19" s="160"/>
      <c r="E19" s="161">
        <f t="shared" si="0"/>
        <v>671</v>
      </c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  <c r="DT19" s="156"/>
      <c r="DU19" s="156"/>
      <c r="DV19" s="156"/>
      <c r="DW19" s="156"/>
      <c r="DX19" s="156"/>
      <c r="DY19" s="156"/>
      <c r="DZ19" s="156"/>
      <c r="EA19" s="156"/>
      <c r="EB19" s="156"/>
      <c r="EC19" s="156"/>
      <c r="ED19" s="156"/>
      <c r="EE19" s="156"/>
      <c r="EF19" s="156"/>
      <c r="EG19" s="156"/>
      <c r="EH19" s="156"/>
      <c r="EI19" s="156"/>
      <c r="EJ19" s="156"/>
      <c r="EK19" s="156"/>
      <c r="EL19" s="156"/>
      <c r="EM19" s="156"/>
      <c r="EN19" s="156"/>
      <c r="EO19" s="156"/>
      <c r="EP19" s="156"/>
      <c r="EQ19" s="156"/>
      <c r="ER19" s="156"/>
      <c r="ES19" s="156"/>
      <c r="ET19" s="156"/>
      <c r="EU19" s="156"/>
      <c r="EV19" s="156"/>
      <c r="EW19" s="156"/>
      <c r="EX19" s="156"/>
      <c r="EY19" s="156"/>
      <c r="EZ19" s="156"/>
      <c r="FA19" s="156"/>
      <c r="FB19" s="156"/>
      <c r="FC19" s="156"/>
      <c r="FD19" s="156"/>
      <c r="FE19" s="156"/>
      <c r="FF19" s="156"/>
      <c r="FG19" s="156"/>
      <c r="FH19" s="156"/>
      <c r="FI19" s="156"/>
      <c r="FJ19" s="156"/>
      <c r="FK19" s="156"/>
      <c r="FL19" s="156"/>
      <c r="FM19" s="156"/>
      <c r="FN19" s="156"/>
      <c r="FO19" s="156"/>
      <c r="FP19" s="156"/>
      <c r="FQ19" s="156"/>
      <c r="FR19" s="156"/>
      <c r="FS19" s="156"/>
      <c r="FT19" s="156"/>
      <c r="FU19" s="156"/>
      <c r="FV19" s="156"/>
      <c r="FW19" s="156"/>
      <c r="FX19" s="156"/>
      <c r="FY19" s="156"/>
      <c r="FZ19" s="156"/>
      <c r="GA19" s="156"/>
      <c r="GB19" s="156"/>
      <c r="GC19" s="156"/>
      <c r="GD19" s="156"/>
      <c r="GE19" s="156"/>
      <c r="GF19" s="156"/>
      <c r="GG19" s="156"/>
      <c r="GH19" s="156"/>
      <c r="GI19" s="156"/>
      <c r="GJ19" s="156"/>
      <c r="GK19" s="156"/>
      <c r="GL19" s="156"/>
      <c r="GM19" s="156"/>
      <c r="GN19" s="156"/>
      <c r="GO19" s="156"/>
      <c r="GP19" s="156"/>
      <c r="GQ19" s="156"/>
      <c r="GR19" s="156"/>
      <c r="GS19" s="156"/>
      <c r="GT19" s="156"/>
      <c r="GU19" s="156"/>
      <c r="GV19" s="156"/>
      <c r="GW19" s="156"/>
      <c r="GX19" s="156"/>
      <c r="GY19" s="156"/>
      <c r="GZ19" s="156"/>
      <c r="HA19" s="156"/>
      <c r="HB19" s="156"/>
      <c r="HC19" s="156"/>
      <c r="HD19" s="156"/>
      <c r="HE19" s="156"/>
      <c r="HF19" s="156"/>
      <c r="HG19" s="156"/>
      <c r="HH19" s="156"/>
      <c r="HI19" s="156"/>
      <c r="HJ19" s="156"/>
      <c r="HK19" s="156"/>
      <c r="HL19" s="156"/>
      <c r="HM19" s="156"/>
      <c r="HN19" s="156"/>
      <c r="HO19" s="156"/>
      <c r="HP19" s="156"/>
      <c r="HQ19" s="156"/>
      <c r="HR19" s="156"/>
      <c r="HS19" s="156"/>
      <c r="HT19" s="156"/>
      <c r="HU19" s="156"/>
      <c r="HV19" s="156"/>
      <c r="HW19" s="156"/>
      <c r="HX19" s="156"/>
      <c r="HY19" s="156"/>
    </row>
    <row r="20" s="148" customFormat="1" ht="22.05" customHeight="1" spans="1:233">
      <c r="A20" s="158" t="s">
        <v>127</v>
      </c>
      <c r="B20" s="159">
        <v>217</v>
      </c>
      <c r="C20" s="160">
        <v>0</v>
      </c>
      <c r="D20" s="160"/>
      <c r="E20" s="161">
        <f t="shared" si="0"/>
        <v>0</v>
      </c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56"/>
      <c r="DE20" s="156"/>
      <c r="DF20" s="156"/>
      <c r="DG20" s="156"/>
      <c r="DH20" s="156"/>
      <c r="DI20" s="156"/>
      <c r="DJ20" s="156"/>
      <c r="DK20" s="156"/>
      <c r="DL20" s="156"/>
      <c r="DM20" s="156"/>
      <c r="DN20" s="156"/>
      <c r="DO20" s="156"/>
      <c r="DP20" s="156"/>
      <c r="DQ20" s="156"/>
      <c r="DR20" s="156"/>
      <c r="DS20" s="156"/>
      <c r="DT20" s="156"/>
      <c r="DU20" s="156"/>
      <c r="DV20" s="156"/>
      <c r="DW20" s="156"/>
      <c r="DX20" s="156"/>
      <c r="DY20" s="156"/>
      <c r="DZ20" s="156"/>
      <c r="EA20" s="156"/>
      <c r="EB20" s="156"/>
      <c r="EC20" s="156"/>
      <c r="ED20" s="156"/>
      <c r="EE20" s="156"/>
      <c r="EF20" s="156"/>
      <c r="EG20" s="156"/>
      <c r="EH20" s="156"/>
      <c r="EI20" s="156"/>
      <c r="EJ20" s="156"/>
      <c r="EK20" s="156"/>
      <c r="EL20" s="156"/>
      <c r="EM20" s="156"/>
      <c r="EN20" s="156"/>
      <c r="EO20" s="156"/>
      <c r="EP20" s="156"/>
      <c r="EQ20" s="156"/>
      <c r="ER20" s="156"/>
      <c r="ES20" s="156"/>
      <c r="ET20" s="156"/>
      <c r="EU20" s="156"/>
      <c r="EV20" s="156"/>
      <c r="EW20" s="156"/>
      <c r="EX20" s="156"/>
      <c r="EY20" s="156"/>
      <c r="EZ20" s="156"/>
      <c r="FA20" s="156"/>
      <c r="FB20" s="156"/>
      <c r="FC20" s="156"/>
      <c r="FD20" s="156"/>
      <c r="FE20" s="156"/>
      <c r="FF20" s="156"/>
      <c r="FG20" s="156"/>
      <c r="FH20" s="156"/>
      <c r="FI20" s="156"/>
      <c r="FJ20" s="156"/>
      <c r="FK20" s="156"/>
      <c r="FL20" s="156"/>
      <c r="FM20" s="156"/>
      <c r="FN20" s="156"/>
      <c r="FO20" s="156"/>
      <c r="FP20" s="156"/>
      <c r="FQ20" s="156"/>
      <c r="FR20" s="156"/>
      <c r="FS20" s="156"/>
      <c r="FT20" s="156"/>
      <c r="FU20" s="156"/>
      <c r="FV20" s="156"/>
      <c r="FW20" s="156"/>
      <c r="FX20" s="156"/>
      <c r="FY20" s="156"/>
      <c r="FZ20" s="156"/>
      <c r="GA20" s="156"/>
      <c r="GB20" s="156"/>
      <c r="GC20" s="156"/>
      <c r="GD20" s="156"/>
      <c r="GE20" s="156"/>
      <c r="GF20" s="156"/>
      <c r="GG20" s="156"/>
      <c r="GH20" s="156"/>
      <c r="GI20" s="156"/>
      <c r="GJ20" s="156"/>
      <c r="GK20" s="156"/>
      <c r="GL20" s="156"/>
      <c r="GM20" s="156"/>
      <c r="GN20" s="156"/>
      <c r="GO20" s="156"/>
      <c r="GP20" s="156"/>
      <c r="GQ20" s="156"/>
      <c r="GR20" s="156"/>
      <c r="GS20" s="156"/>
      <c r="GT20" s="156"/>
      <c r="GU20" s="156"/>
      <c r="GV20" s="156"/>
      <c r="GW20" s="156"/>
      <c r="GX20" s="156"/>
      <c r="GY20" s="156"/>
      <c r="GZ20" s="156"/>
      <c r="HA20" s="156"/>
      <c r="HB20" s="156"/>
      <c r="HC20" s="156"/>
      <c r="HD20" s="156"/>
      <c r="HE20" s="156"/>
      <c r="HF20" s="156"/>
      <c r="HG20" s="156"/>
      <c r="HH20" s="156"/>
      <c r="HI20" s="156"/>
      <c r="HJ20" s="156"/>
      <c r="HK20" s="156"/>
      <c r="HL20" s="156"/>
      <c r="HM20" s="156"/>
      <c r="HN20" s="156"/>
      <c r="HO20" s="156"/>
      <c r="HP20" s="156"/>
      <c r="HQ20" s="156"/>
      <c r="HR20" s="156"/>
      <c r="HS20" s="156"/>
      <c r="HT20" s="156"/>
      <c r="HU20" s="156"/>
      <c r="HV20" s="156"/>
      <c r="HW20" s="156"/>
      <c r="HX20" s="156"/>
      <c r="HY20" s="156"/>
    </row>
    <row r="21" s="148" customFormat="1" ht="22.05" customHeight="1" spans="1:233">
      <c r="A21" s="158" t="s">
        <v>128</v>
      </c>
      <c r="B21" s="159">
        <v>218</v>
      </c>
      <c r="C21" s="160">
        <v>0</v>
      </c>
      <c r="D21" s="160"/>
      <c r="E21" s="161">
        <f t="shared" si="0"/>
        <v>0</v>
      </c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6"/>
      <c r="DD21" s="156"/>
      <c r="DE21" s="156"/>
      <c r="DF21" s="156"/>
      <c r="DG21" s="156"/>
      <c r="DH21" s="156"/>
      <c r="DI21" s="156"/>
      <c r="DJ21" s="156"/>
      <c r="DK21" s="156"/>
      <c r="DL21" s="156"/>
      <c r="DM21" s="156"/>
      <c r="DN21" s="156"/>
      <c r="DO21" s="156"/>
      <c r="DP21" s="156"/>
      <c r="DQ21" s="156"/>
      <c r="DR21" s="156"/>
      <c r="DS21" s="156"/>
      <c r="DT21" s="156"/>
      <c r="DU21" s="156"/>
      <c r="DV21" s="156"/>
      <c r="DW21" s="156"/>
      <c r="DX21" s="156"/>
      <c r="DY21" s="156"/>
      <c r="DZ21" s="156"/>
      <c r="EA21" s="156"/>
      <c r="EB21" s="156"/>
      <c r="EC21" s="156"/>
      <c r="ED21" s="156"/>
      <c r="EE21" s="156"/>
      <c r="EF21" s="156"/>
      <c r="EG21" s="156"/>
      <c r="EH21" s="156"/>
      <c r="EI21" s="156"/>
      <c r="EJ21" s="156"/>
      <c r="EK21" s="156"/>
      <c r="EL21" s="156"/>
      <c r="EM21" s="156"/>
      <c r="EN21" s="156"/>
      <c r="EO21" s="156"/>
      <c r="EP21" s="156"/>
      <c r="EQ21" s="156"/>
      <c r="ER21" s="156"/>
      <c r="ES21" s="156"/>
      <c r="ET21" s="156"/>
      <c r="EU21" s="156"/>
      <c r="EV21" s="156"/>
      <c r="EW21" s="156"/>
      <c r="EX21" s="156"/>
      <c r="EY21" s="156"/>
      <c r="EZ21" s="156"/>
      <c r="FA21" s="156"/>
      <c r="FB21" s="156"/>
      <c r="FC21" s="156"/>
      <c r="FD21" s="156"/>
      <c r="FE21" s="156"/>
      <c r="FF21" s="156"/>
      <c r="FG21" s="156"/>
      <c r="FH21" s="156"/>
      <c r="FI21" s="156"/>
      <c r="FJ21" s="156"/>
      <c r="FK21" s="156"/>
      <c r="FL21" s="156"/>
      <c r="FM21" s="156"/>
      <c r="FN21" s="156"/>
      <c r="FO21" s="156"/>
      <c r="FP21" s="156"/>
      <c r="FQ21" s="156"/>
      <c r="FR21" s="156"/>
      <c r="FS21" s="156"/>
      <c r="FT21" s="156"/>
      <c r="FU21" s="156"/>
      <c r="FV21" s="156"/>
      <c r="FW21" s="156"/>
      <c r="FX21" s="156"/>
      <c r="FY21" s="156"/>
      <c r="FZ21" s="156"/>
      <c r="GA21" s="156"/>
      <c r="GB21" s="156"/>
      <c r="GC21" s="156"/>
      <c r="GD21" s="156"/>
      <c r="GE21" s="156"/>
      <c r="GF21" s="156"/>
      <c r="GG21" s="156"/>
      <c r="GH21" s="156"/>
      <c r="GI21" s="156"/>
      <c r="GJ21" s="156"/>
      <c r="GK21" s="156"/>
      <c r="GL21" s="156"/>
      <c r="GM21" s="156"/>
      <c r="GN21" s="156"/>
      <c r="GO21" s="156"/>
      <c r="GP21" s="156"/>
      <c r="GQ21" s="156"/>
      <c r="GR21" s="156"/>
      <c r="GS21" s="156"/>
      <c r="GT21" s="156"/>
      <c r="GU21" s="156"/>
      <c r="GV21" s="156"/>
      <c r="GW21" s="156"/>
      <c r="GX21" s="156"/>
      <c r="GY21" s="156"/>
      <c r="GZ21" s="156"/>
      <c r="HA21" s="156"/>
      <c r="HB21" s="156"/>
      <c r="HC21" s="156"/>
      <c r="HD21" s="156"/>
      <c r="HE21" s="156"/>
      <c r="HF21" s="156"/>
      <c r="HG21" s="156"/>
      <c r="HH21" s="156"/>
      <c r="HI21" s="156"/>
      <c r="HJ21" s="156"/>
      <c r="HK21" s="156"/>
      <c r="HL21" s="156"/>
      <c r="HM21" s="156"/>
      <c r="HN21" s="156"/>
      <c r="HO21" s="156"/>
      <c r="HP21" s="156"/>
      <c r="HQ21" s="156"/>
      <c r="HR21" s="156"/>
      <c r="HS21" s="156"/>
      <c r="HT21" s="156"/>
      <c r="HU21" s="156"/>
      <c r="HV21" s="156"/>
      <c r="HW21" s="156"/>
      <c r="HX21" s="156"/>
      <c r="HY21" s="156"/>
    </row>
    <row r="22" s="148" customFormat="1" ht="22.05" customHeight="1" spans="1:233">
      <c r="A22" s="158" t="s">
        <v>129</v>
      </c>
      <c r="B22" s="159">
        <v>220</v>
      </c>
      <c r="C22" s="160">
        <v>2339</v>
      </c>
      <c r="D22" s="160">
        <v>30</v>
      </c>
      <c r="E22" s="161">
        <f t="shared" si="0"/>
        <v>2369</v>
      </c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  <c r="CX22" s="156"/>
      <c r="CY22" s="156"/>
      <c r="CZ22" s="156"/>
      <c r="DA22" s="156"/>
      <c r="DB22" s="156"/>
      <c r="DC22" s="156"/>
      <c r="DD22" s="156"/>
      <c r="DE22" s="156"/>
      <c r="DF22" s="156"/>
      <c r="DG22" s="156"/>
      <c r="DH22" s="156"/>
      <c r="DI22" s="156"/>
      <c r="DJ22" s="156"/>
      <c r="DK22" s="156"/>
      <c r="DL22" s="156"/>
      <c r="DM22" s="156"/>
      <c r="DN22" s="156"/>
      <c r="DO22" s="156"/>
      <c r="DP22" s="156"/>
      <c r="DQ22" s="156"/>
      <c r="DR22" s="156"/>
      <c r="DS22" s="156"/>
      <c r="DT22" s="156"/>
      <c r="DU22" s="156"/>
      <c r="DV22" s="156"/>
      <c r="DW22" s="156"/>
      <c r="DX22" s="156"/>
      <c r="DY22" s="156"/>
      <c r="DZ22" s="156"/>
      <c r="EA22" s="156"/>
      <c r="EB22" s="156"/>
      <c r="EC22" s="156"/>
      <c r="ED22" s="156"/>
      <c r="EE22" s="156"/>
      <c r="EF22" s="156"/>
      <c r="EG22" s="156"/>
      <c r="EH22" s="156"/>
      <c r="EI22" s="156"/>
      <c r="EJ22" s="156"/>
      <c r="EK22" s="156"/>
      <c r="EL22" s="156"/>
      <c r="EM22" s="156"/>
      <c r="EN22" s="156"/>
      <c r="EO22" s="156"/>
      <c r="EP22" s="156"/>
      <c r="EQ22" s="156"/>
      <c r="ER22" s="156"/>
      <c r="ES22" s="156"/>
      <c r="ET22" s="156"/>
      <c r="EU22" s="156"/>
      <c r="EV22" s="156"/>
      <c r="EW22" s="156"/>
      <c r="EX22" s="156"/>
      <c r="EY22" s="156"/>
      <c r="EZ22" s="156"/>
      <c r="FA22" s="156"/>
      <c r="FB22" s="156"/>
      <c r="FC22" s="156"/>
      <c r="FD22" s="156"/>
      <c r="FE22" s="156"/>
      <c r="FF22" s="156"/>
      <c r="FG22" s="156"/>
      <c r="FH22" s="156"/>
      <c r="FI22" s="156"/>
      <c r="FJ22" s="156"/>
      <c r="FK22" s="156"/>
      <c r="FL22" s="156"/>
      <c r="FM22" s="156"/>
      <c r="FN22" s="156"/>
      <c r="FO22" s="156"/>
      <c r="FP22" s="156"/>
      <c r="FQ22" s="156"/>
      <c r="FR22" s="156"/>
      <c r="FS22" s="156"/>
      <c r="FT22" s="156"/>
      <c r="FU22" s="156"/>
      <c r="FV22" s="156"/>
      <c r="FW22" s="156"/>
      <c r="FX22" s="156"/>
      <c r="FY22" s="156"/>
      <c r="FZ22" s="156"/>
      <c r="GA22" s="156"/>
      <c r="GB22" s="156"/>
      <c r="GC22" s="156"/>
      <c r="GD22" s="156"/>
      <c r="GE22" s="156"/>
      <c r="GF22" s="156"/>
      <c r="GG22" s="156"/>
      <c r="GH22" s="156"/>
      <c r="GI22" s="156"/>
      <c r="GJ22" s="156"/>
      <c r="GK22" s="156"/>
      <c r="GL22" s="156"/>
      <c r="GM22" s="156"/>
      <c r="GN22" s="156"/>
      <c r="GO22" s="156"/>
      <c r="GP22" s="156"/>
      <c r="GQ22" s="156"/>
      <c r="GR22" s="156"/>
      <c r="GS22" s="156"/>
      <c r="GT22" s="156"/>
      <c r="GU22" s="156"/>
      <c r="GV22" s="156"/>
      <c r="GW22" s="156"/>
      <c r="GX22" s="156"/>
      <c r="GY22" s="156"/>
      <c r="GZ22" s="156"/>
      <c r="HA22" s="156"/>
      <c r="HB22" s="156"/>
      <c r="HC22" s="156"/>
      <c r="HD22" s="156"/>
      <c r="HE22" s="156"/>
      <c r="HF22" s="156"/>
      <c r="HG22" s="156"/>
      <c r="HH22" s="156"/>
      <c r="HI22" s="156"/>
      <c r="HJ22" s="156"/>
      <c r="HK22" s="156"/>
      <c r="HL22" s="156"/>
      <c r="HM22" s="156"/>
      <c r="HN22" s="156"/>
      <c r="HO22" s="156"/>
      <c r="HP22" s="156"/>
      <c r="HQ22" s="156"/>
      <c r="HR22" s="156"/>
      <c r="HS22" s="156"/>
      <c r="HT22" s="156"/>
      <c r="HU22" s="156"/>
      <c r="HV22" s="156"/>
      <c r="HW22" s="156"/>
      <c r="HX22" s="156"/>
      <c r="HY22" s="156"/>
    </row>
    <row r="23" s="148" customFormat="1" ht="22.05" customHeight="1" spans="1:233">
      <c r="A23" s="158" t="s">
        <v>130</v>
      </c>
      <c r="B23" s="159">
        <v>221</v>
      </c>
      <c r="C23" s="160">
        <v>5854</v>
      </c>
      <c r="D23" s="160"/>
      <c r="E23" s="161">
        <f t="shared" si="0"/>
        <v>5854</v>
      </c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  <c r="CX23" s="156"/>
      <c r="CY23" s="156"/>
      <c r="CZ23" s="156"/>
      <c r="DA23" s="156"/>
      <c r="DB23" s="156"/>
      <c r="DC23" s="156"/>
      <c r="DD23" s="156"/>
      <c r="DE23" s="156"/>
      <c r="DF23" s="156"/>
      <c r="DG23" s="156"/>
      <c r="DH23" s="156"/>
      <c r="DI23" s="156"/>
      <c r="DJ23" s="156"/>
      <c r="DK23" s="156"/>
      <c r="DL23" s="156"/>
      <c r="DM23" s="156"/>
      <c r="DN23" s="156"/>
      <c r="DO23" s="156"/>
      <c r="DP23" s="156"/>
      <c r="DQ23" s="156"/>
      <c r="DR23" s="156"/>
      <c r="DS23" s="156"/>
      <c r="DT23" s="156"/>
      <c r="DU23" s="156"/>
      <c r="DV23" s="156"/>
      <c r="DW23" s="156"/>
      <c r="DX23" s="156"/>
      <c r="DY23" s="156"/>
      <c r="DZ23" s="156"/>
      <c r="EA23" s="156"/>
      <c r="EB23" s="156"/>
      <c r="EC23" s="156"/>
      <c r="ED23" s="156"/>
      <c r="EE23" s="156"/>
      <c r="EF23" s="156"/>
      <c r="EG23" s="156"/>
      <c r="EH23" s="156"/>
      <c r="EI23" s="156"/>
      <c r="EJ23" s="156"/>
      <c r="EK23" s="156"/>
      <c r="EL23" s="156"/>
      <c r="EM23" s="156"/>
      <c r="EN23" s="156"/>
      <c r="EO23" s="156"/>
      <c r="EP23" s="156"/>
      <c r="EQ23" s="156"/>
      <c r="ER23" s="156"/>
      <c r="ES23" s="156"/>
      <c r="ET23" s="156"/>
      <c r="EU23" s="156"/>
      <c r="EV23" s="156"/>
      <c r="EW23" s="156"/>
      <c r="EX23" s="156"/>
      <c r="EY23" s="156"/>
      <c r="EZ23" s="156"/>
      <c r="FA23" s="156"/>
      <c r="FB23" s="156"/>
      <c r="FC23" s="156"/>
      <c r="FD23" s="156"/>
      <c r="FE23" s="156"/>
      <c r="FF23" s="156"/>
      <c r="FG23" s="156"/>
      <c r="FH23" s="156"/>
      <c r="FI23" s="156"/>
      <c r="FJ23" s="156"/>
      <c r="FK23" s="156"/>
      <c r="FL23" s="156"/>
      <c r="FM23" s="156"/>
      <c r="FN23" s="156"/>
      <c r="FO23" s="156"/>
      <c r="FP23" s="156"/>
      <c r="FQ23" s="156"/>
      <c r="FR23" s="156"/>
      <c r="FS23" s="156"/>
      <c r="FT23" s="156"/>
      <c r="FU23" s="156"/>
      <c r="FV23" s="156"/>
      <c r="FW23" s="156"/>
      <c r="FX23" s="156"/>
      <c r="FY23" s="156"/>
      <c r="FZ23" s="156"/>
      <c r="GA23" s="156"/>
      <c r="GB23" s="156"/>
      <c r="GC23" s="156"/>
      <c r="GD23" s="156"/>
      <c r="GE23" s="156"/>
      <c r="GF23" s="156"/>
      <c r="GG23" s="156"/>
      <c r="GH23" s="156"/>
      <c r="GI23" s="156"/>
      <c r="GJ23" s="156"/>
      <c r="GK23" s="156"/>
      <c r="GL23" s="156"/>
      <c r="GM23" s="156"/>
      <c r="GN23" s="156"/>
      <c r="GO23" s="156"/>
      <c r="GP23" s="156"/>
      <c r="GQ23" s="156"/>
      <c r="GR23" s="156"/>
      <c r="GS23" s="156"/>
      <c r="GT23" s="156"/>
      <c r="GU23" s="156"/>
      <c r="GV23" s="156"/>
      <c r="GW23" s="156"/>
      <c r="GX23" s="156"/>
      <c r="GY23" s="156"/>
      <c r="GZ23" s="156"/>
      <c r="HA23" s="156"/>
      <c r="HB23" s="156"/>
      <c r="HC23" s="156"/>
      <c r="HD23" s="156"/>
      <c r="HE23" s="156"/>
      <c r="HF23" s="156"/>
      <c r="HG23" s="156"/>
      <c r="HH23" s="156"/>
      <c r="HI23" s="156"/>
      <c r="HJ23" s="156"/>
      <c r="HK23" s="156"/>
      <c r="HL23" s="156"/>
      <c r="HM23" s="156"/>
      <c r="HN23" s="156"/>
      <c r="HO23" s="156"/>
      <c r="HP23" s="156"/>
      <c r="HQ23" s="156"/>
      <c r="HR23" s="156"/>
      <c r="HS23" s="156"/>
      <c r="HT23" s="156"/>
      <c r="HU23" s="156"/>
      <c r="HV23" s="156"/>
      <c r="HW23" s="156"/>
      <c r="HX23" s="156"/>
      <c r="HY23" s="156"/>
    </row>
    <row r="24" s="148" customFormat="1" ht="22.05" customHeight="1" spans="1:233">
      <c r="A24" s="162" t="s">
        <v>131</v>
      </c>
      <c r="B24" s="49">
        <v>222</v>
      </c>
      <c r="C24" s="160">
        <v>0</v>
      </c>
      <c r="D24" s="160"/>
      <c r="E24" s="161">
        <f t="shared" si="0"/>
        <v>0</v>
      </c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  <c r="CX24" s="156"/>
      <c r="CY24" s="156"/>
      <c r="CZ24" s="156"/>
      <c r="DA24" s="156"/>
      <c r="DB24" s="156"/>
      <c r="DC24" s="156"/>
      <c r="DD24" s="156"/>
      <c r="DE24" s="156"/>
      <c r="DF24" s="156"/>
      <c r="DG24" s="156"/>
      <c r="DH24" s="156"/>
      <c r="DI24" s="156"/>
      <c r="DJ24" s="156"/>
      <c r="DK24" s="156"/>
      <c r="DL24" s="156"/>
      <c r="DM24" s="156"/>
      <c r="DN24" s="156"/>
      <c r="DO24" s="156"/>
      <c r="DP24" s="156"/>
      <c r="DQ24" s="156"/>
      <c r="DR24" s="156"/>
      <c r="DS24" s="156"/>
      <c r="DT24" s="156"/>
      <c r="DU24" s="156"/>
      <c r="DV24" s="156"/>
      <c r="DW24" s="156"/>
      <c r="DX24" s="156"/>
      <c r="DY24" s="156"/>
      <c r="DZ24" s="156"/>
      <c r="EA24" s="156"/>
      <c r="EB24" s="156"/>
      <c r="EC24" s="156"/>
      <c r="ED24" s="156"/>
      <c r="EE24" s="156"/>
      <c r="EF24" s="156"/>
      <c r="EG24" s="156"/>
      <c r="EH24" s="156"/>
      <c r="EI24" s="156"/>
      <c r="EJ24" s="156"/>
      <c r="EK24" s="156"/>
      <c r="EL24" s="156"/>
      <c r="EM24" s="156"/>
      <c r="EN24" s="156"/>
      <c r="EO24" s="156"/>
      <c r="EP24" s="156"/>
      <c r="EQ24" s="156"/>
      <c r="ER24" s="156"/>
      <c r="ES24" s="156"/>
      <c r="ET24" s="156"/>
      <c r="EU24" s="156"/>
      <c r="EV24" s="156"/>
      <c r="EW24" s="156"/>
      <c r="EX24" s="156"/>
      <c r="EY24" s="156"/>
      <c r="EZ24" s="156"/>
      <c r="FA24" s="156"/>
      <c r="FB24" s="156"/>
      <c r="FC24" s="156"/>
      <c r="FD24" s="156"/>
      <c r="FE24" s="156"/>
      <c r="FF24" s="156"/>
      <c r="FG24" s="156"/>
      <c r="FH24" s="156"/>
      <c r="FI24" s="156"/>
      <c r="FJ24" s="156"/>
      <c r="FK24" s="156"/>
      <c r="FL24" s="156"/>
      <c r="FM24" s="156"/>
      <c r="FN24" s="156"/>
      <c r="FO24" s="156"/>
      <c r="FP24" s="156"/>
      <c r="FQ24" s="156"/>
      <c r="FR24" s="156"/>
      <c r="FS24" s="156"/>
      <c r="FT24" s="156"/>
      <c r="FU24" s="156"/>
      <c r="FV24" s="156"/>
      <c r="FW24" s="156"/>
      <c r="FX24" s="156"/>
      <c r="FY24" s="156"/>
      <c r="FZ24" s="156"/>
      <c r="GA24" s="156"/>
      <c r="GB24" s="156"/>
      <c r="GC24" s="156"/>
      <c r="GD24" s="156"/>
      <c r="GE24" s="156"/>
      <c r="GF24" s="156"/>
      <c r="GG24" s="156"/>
      <c r="GH24" s="156"/>
      <c r="GI24" s="156"/>
      <c r="GJ24" s="156"/>
      <c r="GK24" s="156"/>
      <c r="GL24" s="156"/>
      <c r="GM24" s="156"/>
      <c r="GN24" s="156"/>
      <c r="GO24" s="156"/>
      <c r="GP24" s="156"/>
      <c r="GQ24" s="156"/>
      <c r="GR24" s="156"/>
      <c r="GS24" s="156"/>
      <c r="GT24" s="156"/>
      <c r="GU24" s="156"/>
      <c r="GV24" s="156"/>
      <c r="GW24" s="156"/>
      <c r="GX24" s="156"/>
      <c r="GY24" s="156"/>
      <c r="GZ24" s="156"/>
      <c r="HA24" s="156"/>
      <c r="HB24" s="156"/>
      <c r="HC24" s="156"/>
      <c r="HD24" s="156"/>
      <c r="HE24" s="156"/>
      <c r="HF24" s="156"/>
      <c r="HG24" s="156"/>
      <c r="HH24" s="156"/>
      <c r="HI24" s="156"/>
      <c r="HJ24" s="156"/>
      <c r="HK24" s="156"/>
      <c r="HL24" s="156"/>
      <c r="HM24" s="156"/>
      <c r="HN24" s="156"/>
      <c r="HO24" s="156"/>
      <c r="HP24" s="156"/>
      <c r="HQ24" s="156"/>
      <c r="HR24" s="156"/>
      <c r="HS24" s="156"/>
      <c r="HT24" s="156"/>
      <c r="HU24" s="156"/>
      <c r="HV24" s="156"/>
      <c r="HW24" s="156"/>
      <c r="HX24" s="156"/>
      <c r="HY24" s="156"/>
    </row>
    <row r="25" s="148" customFormat="1" ht="22.05" customHeight="1" spans="1:233">
      <c r="A25" s="158" t="s">
        <v>132</v>
      </c>
      <c r="B25" s="159">
        <v>224</v>
      </c>
      <c r="C25" s="160">
        <v>1554</v>
      </c>
      <c r="D25" s="160">
        <f>65+50</f>
        <v>115</v>
      </c>
      <c r="E25" s="161">
        <f t="shared" si="0"/>
        <v>1669</v>
      </c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6"/>
      <c r="DD25" s="156"/>
      <c r="DE25" s="156"/>
      <c r="DF25" s="156"/>
      <c r="DG25" s="156"/>
      <c r="DH25" s="156"/>
      <c r="DI25" s="156"/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  <c r="DT25" s="156"/>
      <c r="DU25" s="156"/>
      <c r="DV25" s="156"/>
      <c r="DW25" s="156"/>
      <c r="DX25" s="156"/>
      <c r="DY25" s="156"/>
      <c r="DZ25" s="156"/>
      <c r="EA25" s="156"/>
      <c r="EB25" s="156"/>
      <c r="EC25" s="156"/>
      <c r="ED25" s="156"/>
      <c r="EE25" s="156"/>
      <c r="EF25" s="156"/>
      <c r="EG25" s="156"/>
      <c r="EH25" s="156"/>
      <c r="EI25" s="156"/>
      <c r="EJ25" s="156"/>
      <c r="EK25" s="156"/>
      <c r="EL25" s="156"/>
      <c r="EM25" s="156"/>
      <c r="EN25" s="156"/>
      <c r="EO25" s="156"/>
      <c r="EP25" s="156"/>
      <c r="EQ25" s="156"/>
      <c r="ER25" s="156"/>
      <c r="ES25" s="156"/>
      <c r="ET25" s="156"/>
      <c r="EU25" s="156"/>
      <c r="EV25" s="156"/>
      <c r="EW25" s="156"/>
      <c r="EX25" s="156"/>
      <c r="EY25" s="156"/>
      <c r="EZ25" s="156"/>
      <c r="FA25" s="156"/>
      <c r="FB25" s="156"/>
      <c r="FC25" s="156"/>
      <c r="FD25" s="156"/>
      <c r="FE25" s="156"/>
      <c r="FF25" s="156"/>
      <c r="FG25" s="156"/>
      <c r="FH25" s="156"/>
      <c r="FI25" s="156"/>
      <c r="FJ25" s="156"/>
      <c r="FK25" s="156"/>
      <c r="FL25" s="156"/>
      <c r="FM25" s="156"/>
      <c r="FN25" s="156"/>
      <c r="FO25" s="156"/>
      <c r="FP25" s="156"/>
      <c r="FQ25" s="156"/>
      <c r="FR25" s="156"/>
      <c r="FS25" s="156"/>
      <c r="FT25" s="156"/>
      <c r="FU25" s="156"/>
      <c r="FV25" s="156"/>
      <c r="FW25" s="156"/>
      <c r="FX25" s="156"/>
      <c r="FY25" s="156"/>
      <c r="FZ25" s="156"/>
      <c r="GA25" s="156"/>
      <c r="GB25" s="156"/>
      <c r="GC25" s="156"/>
      <c r="GD25" s="156"/>
      <c r="GE25" s="156"/>
      <c r="GF25" s="156"/>
      <c r="GG25" s="156"/>
      <c r="GH25" s="156"/>
      <c r="GI25" s="156"/>
      <c r="GJ25" s="156"/>
      <c r="GK25" s="156"/>
      <c r="GL25" s="156"/>
      <c r="GM25" s="156"/>
      <c r="GN25" s="156"/>
      <c r="GO25" s="156"/>
      <c r="GP25" s="156"/>
      <c r="GQ25" s="156"/>
      <c r="GR25" s="156"/>
      <c r="GS25" s="156"/>
      <c r="GT25" s="156"/>
      <c r="GU25" s="156"/>
      <c r="GV25" s="156"/>
      <c r="GW25" s="156"/>
      <c r="GX25" s="156"/>
      <c r="GY25" s="156"/>
      <c r="GZ25" s="156"/>
      <c r="HA25" s="156"/>
      <c r="HB25" s="156"/>
      <c r="HC25" s="156"/>
      <c r="HD25" s="156"/>
      <c r="HE25" s="156"/>
      <c r="HF25" s="156"/>
      <c r="HG25" s="156"/>
      <c r="HH25" s="156"/>
      <c r="HI25" s="156"/>
      <c r="HJ25" s="156"/>
      <c r="HK25" s="156"/>
      <c r="HL25" s="156"/>
      <c r="HM25" s="156"/>
      <c r="HN25" s="156"/>
      <c r="HO25" s="156"/>
      <c r="HP25" s="156"/>
      <c r="HQ25" s="156"/>
      <c r="HR25" s="156"/>
      <c r="HS25" s="156"/>
      <c r="HT25" s="156"/>
      <c r="HU25" s="156"/>
      <c r="HV25" s="156"/>
      <c r="HW25" s="156"/>
      <c r="HX25" s="156"/>
      <c r="HY25" s="156"/>
    </row>
    <row r="26" s="148" customFormat="1" ht="22.05" customHeight="1" spans="1:233">
      <c r="A26" s="158" t="s">
        <v>133</v>
      </c>
      <c r="B26" s="159">
        <v>227</v>
      </c>
      <c r="C26" s="160">
        <v>2000</v>
      </c>
      <c r="D26" s="160"/>
      <c r="E26" s="161">
        <f t="shared" si="0"/>
        <v>2000</v>
      </c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156"/>
      <c r="CX26" s="156"/>
      <c r="CY26" s="156"/>
      <c r="CZ26" s="156"/>
      <c r="DA26" s="156"/>
      <c r="DB26" s="156"/>
      <c r="DC26" s="156"/>
      <c r="DD26" s="156"/>
      <c r="DE26" s="156"/>
      <c r="DF26" s="156"/>
      <c r="DG26" s="156"/>
      <c r="DH26" s="156"/>
      <c r="DI26" s="156"/>
      <c r="DJ26" s="156"/>
      <c r="DK26" s="156"/>
      <c r="DL26" s="156"/>
      <c r="DM26" s="156"/>
      <c r="DN26" s="156"/>
      <c r="DO26" s="156"/>
      <c r="DP26" s="156"/>
      <c r="DQ26" s="156"/>
      <c r="DR26" s="156"/>
      <c r="DS26" s="156"/>
      <c r="DT26" s="156"/>
      <c r="DU26" s="156"/>
      <c r="DV26" s="156"/>
      <c r="DW26" s="156"/>
      <c r="DX26" s="156"/>
      <c r="DY26" s="156"/>
      <c r="DZ26" s="156"/>
      <c r="EA26" s="156"/>
      <c r="EB26" s="156"/>
      <c r="EC26" s="156"/>
      <c r="ED26" s="156"/>
      <c r="EE26" s="156"/>
      <c r="EF26" s="156"/>
      <c r="EG26" s="156"/>
      <c r="EH26" s="156"/>
      <c r="EI26" s="156"/>
      <c r="EJ26" s="156"/>
      <c r="EK26" s="156"/>
      <c r="EL26" s="156"/>
      <c r="EM26" s="156"/>
      <c r="EN26" s="156"/>
      <c r="EO26" s="156"/>
      <c r="EP26" s="156"/>
      <c r="EQ26" s="156"/>
      <c r="ER26" s="156"/>
      <c r="ES26" s="156"/>
      <c r="ET26" s="156"/>
      <c r="EU26" s="156"/>
      <c r="EV26" s="156"/>
      <c r="EW26" s="156"/>
      <c r="EX26" s="156"/>
      <c r="EY26" s="156"/>
      <c r="EZ26" s="156"/>
      <c r="FA26" s="156"/>
      <c r="FB26" s="156"/>
      <c r="FC26" s="156"/>
      <c r="FD26" s="156"/>
      <c r="FE26" s="156"/>
      <c r="FF26" s="156"/>
      <c r="FG26" s="156"/>
      <c r="FH26" s="156"/>
      <c r="FI26" s="156"/>
      <c r="FJ26" s="156"/>
      <c r="FK26" s="156"/>
      <c r="FL26" s="156"/>
      <c r="FM26" s="156"/>
      <c r="FN26" s="156"/>
      <c r="FO26" s="156"/>
      <c r="FP26" s="156"/>
      <c r="FQ26" s="156"/>
      <c r="FR26" s="156"/>
      <c r="FS26" s="156"/>
      <c r="FT26" s="156"/>
      <c r="FU26" s="156"/>
      <c r="FV26" s="156"/>
      <c r="FW26" s="156"/>
      <c r="FX26" s="156"/>
      <c r="FY26" s="156"/>
      <c r="FZ26" s="156"/>
      <c r="GA26" s="156"/>
      <c r="GB26" s="156"/>
      <c r="GC26" s="156"/>
      <c r="GD26" s="156"/>
      <c r="GE26" s="156"/>
      <c r="GF26" s="156"/>
      <c r="GG26" s="156"/>
      <c r="GH26" s="156"/>
      <c r="GI26" s="156"/>
      <c r="GJ26" s="156"/>
      <c r="GK26" s="156"/>
      <c r="GL26" s="156"/>
      <c r="GM26" s="156"/>
      <c r="GN26" s="156"/>
      <c r="GO26" s="156"/>
      <c r="GP26" s="156"/>
      <c r="GQ26" s="156"/>
      <c r="GR26" s="156"/>
      <c r="GS26" s="156"/>
      <c r="GT26" s="156"/>
      <c r="GU26" s="156"/>
      <c r="GV26" s="156"/>
      <c r="GW26" s="156"/>
      <c r="GX26" s="156"/>
      <c r="GY26" s="156"/>
      <c r="GZ26" s="156"/>
      <c r="HA26" s="156"/>
      <c r="HB26" s="156"/>
      <c r="HC26" s="156"/>
      <c r="HD26" s="156"/>
      <c r="HE26" s="156"/>
      <c r="HF26" s="156"/>
      <c r="HG26" s="156"/>
      <c r="HH26" s="156"/>
      <c r="HI26" s="156"/>
      <c r="HJ26" s="156"/>
      <c r="HK26" s="156"/>
      <c r="HL26" s="156"/>
      <c r="HM26" s="156"/>
      <c r="HN26" s="156"/>
      <c r="HO26" s="156"/>
      <c r="HP26" s="156"/>
      <c r="HQ26" s="156"/>
      <c r="HR26" s="156"/>
      <c r="HS26" s="156"/>
      <c r="HT26" s="156"/>
      <c r="HU26" s="156"/>
      <c r="HV26" s="156"/>
      <c r="HW26" s="156"/>
      <c r="HX26" s="156"/>
      <c r="HY26" s="156"/>
    </row>
    <row r="27" s="149" customFormat="1" ht="22.05" customHeight="1" spans="1:5">
      <c r="A27" s="158" t="s">
        <v>134</v>
      </c>
      <c r="B27" s="49">
        <v>229</v>
      </c>
      <c r="C27" s="160">
        <v>15976</v>
      </c>
      <c r="D27" s="160">
        <f>2605-154</f>
        <v>2451</v>
      </c>
      <c r="E27" s="161">
        <f t="shared" si="0"/>
        <v>18427</v>
      </c>
    </row>
    <row r="28" s="148" customFormat="1" ht="22.05" customHeight="1" spans="1:233">
      <c r="A28" s="158" t="s">
        <v>135</v>
      </c>
      <c r="B28" s="159"/>
      <c r="C28" s="160">
        <v>13955</v>
      </c>
      <c r="D28" s="160"/>
      <c r="E28" s="161">
        <f t="shared" si="0"/>
        <v>13955</v>
      </c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  <c r="DE28" s="156"/>
      <c r="DF28" s="15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  <c r="DT28" s="156"/>
      <c r="DU28" s="156"/>
      <c r="DV28" s="156"/>
      <c r="DW28" s="156"/>
      <c r="DX28" s="156"/>
      <c r="DY28" s="156"/>
      <c r="DZ28" s="156"/>
      <c r="EA28" s="156"/>
      <c r="EB28" s="156"/>
      <c r="EC28" s="156"/>
      <c r="ED28" s="156"/>
      <c r="EE28" s="156"/>
      <c r="EF28" s="156"/>
      <c r="EG28" s="156"/>
      <c r="EH28" s="156"/>
      <c r="EI28" s="156"/>
      <c r="EJ28" s="156"/>
      <c r="EK28" s="156"/>
      <c r="EL28" s="156"/>
      <c r="EM28" s="156"/>
      <c r="EN28" s="156"/>
      <c r="EO28" s="156"/>
      <c r="EP28" s="156"/>
      <c r="EQ28" s="156"/>
      <c r="ER28" s="156"/>
      <c r="ES28" s="156"/>
      <c r="ET28" s="156"/>
      <c r="EU28" s="156"/>
      <c r="EV28" s="156"/>
      <c r="EW28" s="156"/>
      <c r="EX28" s="156"/>
      <c r="EY28" s="156"/>
      <c r="EZ28" s="156"/>
      <c r="FA28" s="156"/>
      <c r="FB28" s="156"/>
      <c r="FC28" s="156"/>
      <c r="FD28" s="156"/>
      <c r="FE28" s="156"/>
      <c r="FF28" s="156"/>
      <c r="FG28" s="156"/>
      <c r="FH28" s="156"/>
      <c r="FI28" s="156"/>
      <c r="FJ28" s="156"/>
      <c r="FK28" s="156"/>
      <c r="FL28" s="156"/>
      <c r="FM28" s="156"/>
      <c r="FN28" s="156"/>
      <c r="FO28" s="156"/>
      <c r="FP28" s="156"/>
      <c r="FQ28" s="156"/>
      <c r="FR28" s="156"/>
      <c r="FS28" s="156"/>
      <c r="FT28" s="156"/>
      <c r="FU28" s="156"/>
      <c r="FV28" s="156"/>
      <c r="FW28" s="156"/>
      <c r="FX28" s="156"/>
      <c r="FY28" s="156"/>
      <c r="FZ28" s="156"/>
      <c r="GA28" s="156"/>
      <c r="GB28" s="156"/>
      <c r="GC28" s="156"/>
      <c r="GD28" s="156"/>
      <c r="GE28" s="156"/>
      <c r="GF28" s="156"/>
      <c r="GG28" s="156"/>
      <c r="GH28" s="156"/>
      <c r="GI28" s="156"/>
      <c r="GJ28" s="156"/>
      <c r="GK28" s="156"/>
      <c r="GL28" s="156"/>
      <c r="GM28" s="156"/>
      <c r="GN28" s="156"/>
      <c r="GO28" s="156"/>
      <c r="GP28" s="156"/>
      <c r="GQ28" s="156"/>
      <c r="GR28" s="156"/>
      <c r="GS28" s="156"/>
      <c r="GT28" s="156"/>
      <c r="GU28" s="156"/>
      <c r="GV28" s="156"/>
      <c r="GW28" s="156"/>
      <c r="GX28" s="156"/>
      <c r="GY28" s="156"/>
      <c r="GZ28" s="156"/>
      <c r="HA28" s="156"/>
      <c r="HB28" s="156"/>
      <c r="HC28" s="156"/>
      <c r="HD28" s="156"/>
      <c r="HE28" s="156"/>
      <c r="HF28" s="156"/>
      <c r="HG28" s="156"/>
      <c r="HH28" s="156"/>
      <c r="HI28" s="156"/>
      <c r="HJ28" s="156"/>
      <c r="HK28" s="156"/>
      <c r="HL28" s="156"/>
      <c r="HM28" s="156"/>
      <c r="HN28" s="156"/>
      <c r="HO28" s="156"/>
      <c r="HP28" s="156"/>
      <c r="HQ28" s="156"/>
      <c r="HR28" s="156"/>
      <c r="HS28" s="156"/>
      <c r="HT28" s="156"/>
      <c r="HU28" s="156"/>
      <c r="HV28" s="156"/>
      <c r="HW28" s="156"/>
      <c r="HX28" s="156"/>
      <c r="HY28" s="156"/>
    </row>
    <row r="29" s="148" customFormat="1" ht="22.05" customHeight="1" spans="1:233">
      <c r="A29" s="158" t="s">
        <v>136</v>
      </c>
      <c r="B29" s="159">
        <v>232</v>
      </c>
      <c r="C29" s="160">
        <v>3196</v>
      </c>
      <c r="D29" s="160"/>
      <c r="E29" s="161">
        <f t="shared" si="0"/>
        <v>3196</v>
      </c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6"/>
      <c r="DY29" s="156"/>
      <c r="DZ29" s="156"/>
      <c r="EA29" s="156"/>
      <c r="EB29" s="156"/>
      <c r="EC29" s="156"/>
      <c r="ED29" s="156"/>
      <c r="EE29" s="156"/>
      <c r="EF29" s="156"/>
      <c r="EG29" s="156"/>
      <c r="EH29" s="156"/>
      <c r="EI29" s="156"/>
      <c r="EJ29" s="156"/>
      <c r="EK29" s="156"/>
      <c r="EL29" s="156"/>
      <c r="EM29" s="156"/>
      <c r="EN29" s="156"/>
      <c r="EO29" s="156"/>
      <c r="EP29" s="156"/>
      <c r="EQ29" s="156"/>
      <c r="ER29" s="156"/>
      <c r="ES29" s="156"/>
      <c r="ET29" s="156"/>
      <c r="EU29" s="156"/>
      <c r="EV29" s="156"/>
      <c r="EW29" s="156"/>
      <c r="EX29" s="156"/>
      <c r="EY29" s="156"/>
      <c r="EZ29" s="156"/>
      <c r="FA29" s="156"/>
      <c r="FB29" s="156"/>
      <c r="FC29" s="156"/>
      <c r="FD29" s="156"/>
      <c r="FE29" s="156"/>
      <c r="FF29" s="156"/>
      <c r="FG29" s="156"/>
      <c r="FH29" s="156"/>
      <c r="FI29" s="156"/>
      <c r="FJ29" s="156"/>
      <c r="FK29" s="156"/>
      <c r="FL29" s="156"/>
      <c r="FM29" s="156"/>
      <c r="FN29" s="156"/>
      <c r="FO29" s="156"/>
      <c r="FP29" s="156"/>
      <c r="FQ29" s="156"/>
      <c r="FR29" s="156"/>
      <c r="FS29" s="156"/>
      <c r="FT29" s="156"/>
      <c r="FU29" s="156"/>
      <c r="FV29" s="156"/>
      <c r="FW29" s="156"/>
      <c r="FX29" s="156"/>
      <c r="FY29" s="156"/>
      <c r="FZ29" s="156"/>
      <c r="GA29" s="156"/>
      <c r="GB29" s="156"/>
      <c r="GC29" s="156"/>
      <c r="GD29" s="156"/>
      <c r="GE29" s="156"/>
      <c r="GF29" s="156"/>
      <c r="GG29" s="156"/>
      <c r="GH29" s="156"/>
      <c r="GI29" s="156"/>
      <c r="GJ29" s="156"/>
      <c r="GK29" s="156"/>
      <c r="GL29" s="156"/>
      <c r="GM29" s="156"/>
      <c r="GN29" s="156"/>
      <c r="GO29" s="156"/>
      <c r="GP29" s="156"/>
      <c r="GQ29" s="156"/>
      <c r="GR29" s="156"/>
      <c r="GS29" s="156"/>
      <c r="GT29" s="156"/>
      <c r="GU29" s="156"/>
      <c r="GV29" s="156"/>
      <c r="GW29" s="156"/>
      <c r="GX29" s="156"/>
      <c r="GY29" s="156"/>
      <c r="GZ29" s="156"/>
      <c r="HA29" s="156"/>
      <c r="HB29" s="156"/>
      <c r="HC29" s="156"/>
      <c r="HD29" s="156"/>
      <c r="HE29" s="156"/>
      <c r="HF29" s="156"/>
      <c r="HG29" s="156"/>
      <c r="HH29" s="156"/>
      <c r="HI29" s="156"/>
      <c r="HJ29" s="156"/>
      <c r="HK29" s="156"/>
      <c r="HL29" s="156"/>
      <c r="HM29" s="156"/>
      <c r="HN29" s="156"/>
      <c r="HO29" s="156"/>
      <c r="HP29" s="156"/>
      <c r="HQ29" s="156"/>
      <c r="HR29" s="156"/>
      <c r="HS29" s="156"/>
      <c r="HT29" s="156"/>
      <c r="HU29" s="156"/>
      <c r="HV29" s="156"/>
      <c r="HW29" s="156"/>
      <c r="HX29" s="156"/>
      <c r="HY29" s="156"/>
    </row>
    <row r="30" s="148" customFormat="1" ht="22.05" customHeight="1" spans="1:233">
      <c r="A30" s="158" t="s">
        <v>137</v>
      </c>
      <c r="B30" s="159">
        <v>233</v>
      </c>
      <c r="C30" s="160">
        <v>56</v>
      </c>
      <c r="D30" s="160"/>
      <c r="E30" s="161">
        <f t="shared" si="0"/>
        <v>56</v>
      </c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6"/>
      <c r="DL30" s="156"/>
      <c r="DM30" s="156"/>
      <c r="DN30" s="156"/>
      <c r="DO30" s="156"/>
      <c r="DP30" s="156"/>
      <c r="DQ30" s="156"/>
      <c r="DR30" s="156"/>
      <c r="DS30" s="156"/>
      <c r="DT30" s="156"/>
      <c r="DU30" s="156"/>
      <c r="DV30" s="156"/>
      <c r="DW30" s="156"/>
      <c r="DX30" s="156"/>
      <c r="DY30" s="156"/>
      <c r="DZ30" s="156"/>
      <c r="EA30" s="156"/>
      <c r="EB30" s="156"/>
      <c r="EC30" s="156"/>
      <c r="ED30" s="156"/>
      <c r="EE30" s="156"/>
      <c r="EF30" s="156"/>
      <c r="EG30" s="156"/>
      <c r="EH30" s="156"/>
      <c r="EI30" s="156"/>
      <c r="EJ30" s="156"/>
      <c r="EK30" s="156"/>
      <c r="EL30" s="156"/>
      <c r="EM30" s="156"/>
      <c r="EN30" s="156"/>
      <c r="EO30" s="156"/>
      <c r="EP30" s="156"/>
      <c r="EQ30" s="156"/>
      <c r="ER30" s="156"/>
      <c r="ES30" s="156"/>
      <c r="ET30" s="156"/>
      <c r="EU30" s="156"/>
      <c r="EV30" s="156"/>
      <c r="EW30" s="156"/>
      <c r="EX30" s="156"/>
      <c r="EY30" s="156"/>
      <c r="EZ30" s="156"/>
      <c r="FA30" s="156"/>
      <c r="FB30" s="156"/>
      <c r="FC30" s="156"/>
      <c r="FD30" s="156"/>
      <c r="FE30" s="156"/>
      <c r="FF30" s="156"/>
      <c r="FG30" s="156"/>
      <c r="FH30" s="156"/>
      <c r="FI30" s="156"/>
      <c r="FJ30" s="156"/>
      <c r="FK30" s="156"/>
      <c r="FL30" s="156"/>
      <c r="FM30" s="156"/>
      <c r="FN30" s="156"/>
      <c r="FO30" s="156"/>
      <c r="FP30" s="156"/>
      <c r="FQ30" s="156"/>
      <c r="FR30" s="156"/>
      <c r="FS30" s="156"/>
      <c r="FT30" s="156"/>
      <c r="FU30" s="156"/>
      <c r="FV30" s="156"/>
      <c r="FW30" s="156"/>
      <c r="FX30" s="156"/>
      <c r="FY30" s="156"/>
      <c r="FZ30" s="156"/>
      <c r="GA30" s="156"/>
      <c r="GB30" s="156"/>
      <c r="GC30" s="156"/>
      <c r="GD30" s="156"/>
      <c r="GE30" s="156"/>
      <c r="GF30" s="156"/>
      <c r="GG30" s="156"/>
      <c r="GH30" s="156"/>
      <c r="GI30" s="156"/>
      <c r="GJ30" s="156"/>
      <c r="GK30" s="156"/>
      <c r="GL30" s="156"/>
      <c r="GM30" s="156"/>
      <c r="GN30" s="156"/>
      <c r="GO30" s="156"/>
      <c r="GP30" s="156"/>
      <c r="GQ30" s="156"/>
      <c r="GR30" s="156"/>
      <c r="GS30" s="156"/>
      <c r="GT30" s="156"/>
      <c r="GU30" s="156"/>
      <c r="GV30" s="156"/>
      <c r="GW30" s="156"/>
      <c r="GX30" s="156"/>
      <c r="GY30" s="156"/>
      <c r="GZ30" s="156"/>
      <c r="HA30" s="156"/>
      <c r="HB30" s="156"/>
      <c r="HC30" s="156"/>
      <c r="HD30" s="156"/>
      <c r="HE30" s="156"/>
      <c r="HF30" s="156"/>
      <c r="HG30" s="156"/>
      <c r="HH30" s="156"/>
      <c r="HI30" s="156"/>
      <c r="HJ30" s="156"/>
      <c r="HK30" s="156"/>
      <c r="HL30" s="156"/>
      <c r="HM30" s="156"/>
      <c r="HN30" s="156"/>
      <c r="HO30" s="156"/>
      <c r="HP30" s="156"/>
      <c r="HQ30" s="156"/>
      <c r="HR30" s="156"/>
      <c r="HS30" s="156"/>
      <c r="HT30" s="156"/>
      <c r="HU30" s="156"/>
      <c r="HV30" s="156"/>
      <c r="HW30" s="156"/>
      <c r="HX30" s="156"/>
      <c r="HY30" s="156"/>
    </row>
    <row r="31" s="148" customFormat="1" ht="22.05" customHeight="1" spans="1:233">
      <c r="A31" s="163" t="s">
        <v>138</v>
      </c>
      <c r="B31" s="163"/>
      <c r="C31" s="160">
        <f>SUM(C5:C30)-C28</f>
        <v>237792</v>
      </c>
      <c r="D31" s="160">
        <f>SUM(D5:D30)-D28</f>
        <v>18500</v>
      </c>
      <c r="E31" s="160">
        <f>SUM(E5:E30)-E28</f>
        <v>256292</v>
      </c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  <c r="DB31" s="156"/>
      <c r="DC31" s="156"/>
      <c r="DD31" s="156"/>
      <c r="DE31" s="156"/>
      <c r="DF31" s="156"/>
      <c r="DG31" s="156"/>
      <c r="DH31" s="156"/>
      <c r="DI31" s="156"/>
      <c r="DJ31" s="156"/>
      <c r="DK31" s="156"/>
      <c r="DL31" s="156"/>
      <c r="DM31" s="156"/>
      <c r="DN31" s="156"/>
      <c r="DO31" s="156"/>
      <c r="DP31" s="156"/>
      <c r="DQ31" s="156"/>
      <c r="DR31" s="156"/>
      <c r="DS31" s="156"/>
      <c r="DT31" s="156"/>
      <c r="DU31" s="156"/>
      <c r="DV31" s="156"/>
      <c r="DW31" s="156"/>
      <c r="DX31" s="156"/>
      <c r="DY31" s="156"/>
      <c r="DZ31" s="156"/>
      <c r="EA31" s="156"/>
      <c r="EB31" s="156"/>
      <c r="EC31" s="156"/>
      <c r="ED31" s="156"/>
      <c r="EE31" s="156"/>
      <c r="EF31" s="156"/>
      <c r="EG31" s="156"/>
      <c r="EH31" s="156"/>
      <c r="EI31" s="156"/>
      <c r="EJ31" s="156"/>
      <c r="EK31" s="156"/>
      <c r="EL31" s="156"/>
      <c r="EM31" s="156"/>
      <c r="EN31" s="156"/>
      <c r="EO31" s="156"/>
      <c r="EP31" s="156"/>
      <c r="EQ31" s="156"/>
      <c r="ER31" s="156"/>
      <c r="ES31" s="156"/>
      <c r="ET31" s="156"/>
      <c r="EU31" s="156"/>
      <c r="EV31" s="156"/>
      <c r="EW31" s="156"/>
      <c r="EX31" s="156"/>
      <c r="EY31" s="156"/>
      <c r="EZ31" s="156"/>
      <c r="FA31" s="156"/>
      <c r="FB31" s="156"/>
      <c r="FC31" s="156"/>
      <c r="FD31" s="156"/>
      <c r="FE31" s="156"/>
      <c r="FF31" s="156"/>
      <c r="FG31" s="156"/>
      <c r="FH31" s="156"/>
      <c r="FI31" s="156"/>
      <c r="FJ31" s="156"/>
      <c r="FK31" s="156"/>
      <c r="FL31" s="156"/>
      <c r="FM31" s="156"/>
      <c r="FN31" s="156"/>
      <c r="FO31" s="156"/>
      <c r="FP31" s="156"/>
      <c r="FQ31" s="156"/>
      <c r="FR31" s="156"/>
      <c r="FS31" s="156"/>
      <c r="FT31" s="156"/>
      <c r="FU31" s="156"/>
      <c r="FV31" s="156"/>
      <c r="FW31" s="156"/>
      <c r="FX31" s="156"/>
      <c r="FY31" s="156"/>
      <c r="FZ31" s="156"/>
      <c r="GA31" s="156"/>
      <c r="GB31" s="156"/>
      <c r="GC31" s="156"/>
      <c r="GD31" s="156"/>
      <c r="GE31" s="156"/>
      <c r="GF31" s="156"/>
      <c r="GG31" s="156"/>
      <c r="GH31" s="156"/>
      <c r="GI31" s="156"/>
      <c r="GJ31" s="156"/>
      <c r="GK31" s="156"/>
      <c r="GL31" s="156"/>
      <c r="GM31" s="156"/>
      <c r="GN31" s="156"/>
      <c r="GO31" s="156"/>
      <c r="GP31" s="156"/>
      <c r="GQ31" s="156"/>
      <c r="GR31" s="156"/>
      <c r="GS31" s="156"/>
      <c r="GT31" s="156"/>
      <c r="GU31" s="156"/>
      <c r="GV31" s="156"/>
      <c r="GW31" s="156"/>
      <c r="GX31" s="156"/>
      <c r="GY31" s="156"/>
      <c r="GZ31" s="156"/>
      <c r="HA31" s="156"/>
      <c r="HB31" s="156"/>
      <c r="HC31" s="156"/>
      <c r="HD31" s="156"/>
      <c r="HE31" s="156"/>
      <c r="HF31" s="156"/>
      <c r="HG31" s="156"/>
      <c r="HH31" s="156"/>
      <c r="HI31" s="156"/>
      <c r="HJ31" s="156"/>
      <c r="HK31" s="156"/>
      <c r="HL31" s="156"/>
      <c r="HM31" s="156"/>
      <c r="HN31" s="156"/>
      <c r="HO31" s="156"/>
      <c r="HP31" s="156"/>
      <c r="HQ31" s="156"/>
      <c r="HR31" s="156"/>
      <c r="HS31" s="156"/>
      <c r="HT31" s="156"/>
      <c r="HU31" s="156"/>
      <c r="HV31" s="156"/>
      <c r="HW31" s="156"/>
      <c r="HX31" s="156"/>
      <c r="HY31" s="156"/>
    </row>
  </sheetData>
  <mergeCells count="1">
    <mergeCell ref="A2:E2"/>
  </mergeCells>
  <printOptions horizontalCentered="1"/>
  <pageMargins left="0.786805555555556" right="0.786805555555556" top="0.984027777777778" bottom="0.984027777777778" header="0" footer="0"/>
  <pageSetup paperSize="9" scale="94" firstPageNumber="11" orientation="portrait" useFirstPageNumber="1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O3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2" sqref="A2:E2"/>
    </sheetView>
  </sheetViews>
  <sheetFormatPr defaultColWidth="7.8" defaultRowHeight="14.25"/>
  <cols>
    <col min="1" max="1" width="10.875" style="114" customWidth="1"/>
    <col min="2" max="2" width="42.25" style="115" customWidth="1"/>
    <col min="3" max="3" width="9.40833333333333" style="116" customWidth="1"/>
    <col min="4" max="4" width="9.7" style="114" customWidth="1"/>
    <col min="5" max="5" width="9.25" style="114" customWidth="1"/>
    <col min="6" max="6" width="10.6" style="116" customWidth="1"/>
    <col min="7" max="249" width="7.8" style="116"/>
  </cols>
  <sheetData>
    <row r="1" customFormat="1" ht="26" customHeight="1" spans="1:249">
      <c r="A1" s="117" t="s">
        <v>139</v>
      </c>
      <c r="B1" s="115"/>
      <c r="C1" s="116"/>
      <c r="D1" s="114"/>
      <c r="E1" s="114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</row>
    <row r="2" customFormat="1" ht="25.5" customHeight="1" spans="1:249">
      <c r="A2" s="118" t="s">
        <v>140</v>
      </c>
      <c r="B2" s="118"/>
      <c r="C2" s="118"/>
      <c r="D2" s="118"/>
      <c r="E2" s="118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</row>
    <row r="3" customFormat="1" ht="24" customHeight="1" spans="1:249">
      <c r="A3" s="119"/>
      <c r="B3" s="120"/>
      <c r="C3" s="116"/>
      <c r="D3" s="119"/>
      <c r="E3" s="121" t="s">
        <v>2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</row>
    <row r="4" s="111" customFormat="1" ht="33" customHeight="1" spans="1:5">
      <c r="A4" s="31" t="s">
        <v>141</v>
      </c>
      <c r="B4" s="122" t="s">
        <v>142</v>
      </c>
      <c r="C4" s="123" t="s">
        <v>143</v>
      </c>
      <c r="D4" s="124" t="s">
        <v>144</v>
      </c>
      <c r="E4" s="35" t="s">
        <v>145</v>
      </c>
    </row>
    <row r="5" customFormat="1" ht="22" customHeight="1" spans="1:249">
      <c r="A5" s="125" t="s">
        <v>146</v>
      </c>
      <c r="B5" s="69"/>
      <c r="C5" s="69"/>
      <c r="D5" s="69"/>
      <c r="E5" s="126">
        <f>SUM(E6:E27)</f>
        <v>5000.197572</v>
      </c>
      <c r="F5" s="127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</row>
    <row r="6" s="112" customFormat="1" ht="20" customHeight="1" spans="1:249">
      <c r="A6" s="128" t="s">
        <v>147</v>
      </c>
      <c r="B6" s="129" t="s">
        <v>148</v>
      </c>
      <c r="C6" s="130" t="s">
        <v>149</v>
      </c>
      <c r="D6" s="125" t="s">
        <v>150</v>
      </c>
      <c r="E6" s="131">
        <v>10</v>
      </c>
      <c r="F6" s="127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</row>
    <row r="7" s="112" customFormat="1" ht="20" customHeight="1" spans="1:249">
      <c r="A7" s="132"/>
      <c r="B7" s="129" t="s">
        <v>151</v>
      </c>
      <c r="C7" s="133" t="s">
        <v>152</v>
      </c>
      <c r="D7" s="125" t="s">
        <v>150</v>
      </c>
      <c r="E7" s="134">
        <v>6</v>
      </c>
      <c r="F7" s="127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</row>
    <row r="8" s="112" customFormat="1" ht="20" customHeight="1" spans="1:249">
      <c r="A8" s="132"/>
      <c r="B8" s="135" t="s">
        <v>153</v>
      </c>
      <c r="C8" s="133" t="s">
        <v>152</v>
      </c>
      <c r="D8" s="125" t="s">
        <v>150</v>
      </c>
      <c r="E8" s="134">
        <v>115.2</v>
      </c>
      <c r="F8" s="127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</row>
    <row r="9" s="112" customFormat="1" ht="48" customHeight="1" spans="1:249">
      <c r="A9" s="132"/>
      <c r="B9" s="135" t="s">
        <v>154</v>
      </c>
      <c r="C9" s="133" t="s">
        <v>155</v>
      </c>
      <c r="D9" s="125" t="s">
        <v>150</v>
      </c>
      <c r="E9" s="134">
        <f>20+70</f>
        <v>90</v>
      </c>
      <c r="F9" s="127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</row>
    <row r="10" s="112" customFormat="1" ht="23" customHeight="1" spans="1:249">
      <c r="A10" s="136" t="s">
        <v>156</v>
      </c>
      <c r="B10" s="129" t="s">
        <v>157</v>
      </c>
      <c r="C10" s="130" t="s">
        <v>158</v>
      </c>
      <c r="D10" s="125" t="s">
        <v>150</v>
      </c>
      <c r="E10" s="131">
        <v>200</v>
      </c>
      <c r="F10" s="127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</row>
    <row r="11" s="112" customFormat="1" ht="34" customHeight="1" spans="1:249">
      <c r="A11" s="137" t="s">
        <v>159</v>
      </c>
      <c r="B11" s="138" t="s">
        <v>160</v>
      </c>
      <c r="C11" s="139" t="s">
        <v>161</v>
      </c>
      <c r="D11" s="140" t="s">
        <v>150</v>
      </c>
      <c r="E11" s="141">
        <v>43.2182</v>
      </c>
      <c r="F11" s="127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</row>
    <row r="12" s="112" customFormat="1" ht="20" customHeight="1" spans="1:249">
      <c r="A12" s="137" t="s">
        <v>162</v>
      </c>
      <c r="B12" s="129" t="s">
        <v>163</v>
      </c>
      <c r="C12" s="130" t="s">
        <v>164</v>
      </c>
      <c r="D12" s="140" t="s">
        <v>150</v>
      </c>
      <c r="E12" s="142">
        <v>65</v>
      </c>
      <c r="F12" s="127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</row>
    <row r="13" s="112" customFormat="1" ht="20" customHeight="1" spans="1:249">
      <c r="A13" s="137" t="s">
        <v>165</v>
      </c>
      <c r="B13" s="129" t="s">
        <v>166</v>
      </c>
      <c r="C13" s="130" t="s">
        <v>167</v>
      </c>
      <c r="D13" s="140" t="s">
        <v>150</v>
      </c>
      <c r="E13" s="142">
        <v>30</v>
      </c>
      <c r="F13" s="127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</row>
    <row r="14" s="112" customFormat="1" ht="33" customHeight="1" spans="1:249">
      <c r="A14" s="137" t="s">
        <v>168</v>
      </c>
      <c r="B14" s="129" t="s">
        <v>169</v>
      </c>
      <c r="C14" s="130" t="s">
        <v>170</v>
      </c>
      <c r="D14" s="125" t="s">
        <v>150</v>
      </c>
      <c r="E14" s="131">
        <v>40</v>
      </c>
      <c r="F14" s="127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</row>
    <row r="15" s="112" customFormat="1" ht="20" customHeight="1" spans="1:249">
      <c r="A15" s="137" t="s">
        <v>171</v>
      </c>
      <c r="B15" s="129" t="s">
        <v>172</v>
      </c>
      <c r="C15" s="130" t="s">
        <v>173</v>
      </c>
      <c r="D15" s="125" t="s">
        <v>150</v>
      </c>
      <c r="E15" s="131">
        <v>200</v>
      </c>
      <c r="F15" s="127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</row>
    <row r="16" s="112" customFormat="1" ht="20" customHeight="1" spans="1:249">
      <c r="A16" s="132" t="s">
        <v>174</v>
      </c>
      <c r="B16" s="129" t="s">
        <v>175</v>
      </c>
      <c r="C16" s="130" t="s">
        <v>176</v>
      </c>
      <c r="D16" s="125" t="s">
        <v>150</v>
      </c>
      <c r="E16" s="131">
        <v>16</v>
      </c>
      <c r="F16" s="127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</row>
    <row r="17" s="112" customFormat="1" ht="20" customHeight="1" spans="1:249">
      <c r="A17" s="132"/>
      <c r="B17" s="129" t="s">
        <v>177</v>
      </c>
      <c r="C17" s="130" t="s">
        <v>176</v>
      </c>
      <c r="D17" s="125" t="s">
        <v>150</v>
      </c>
      <c r="E17" s="131">
        <v>100</v>
      </c>
      <c r="F17" s="127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</row>
    <row r="18" s="112" customFormat="1" ht="20" customHeight="1" spans="1:249">
      <c r="A18" s="137"/>
      <c r="B18" s="129" t="s">
        <v>178</v>
      </c>
      <c r="C18" s="130" t="s">
        <v>176</v>
      </c>
      <c r="D18" s="125" t="s">
        <v>150</v>
      </c>
      <c r="E18" s="131">
        <v>175.021449</v>
      </c>
      <c r="F18" s="127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</row>
    <row r="19" s="112" customFormat="1" ht="32" customHeight="1" spans="1:249">
      <c r="A19" s="137" t="s">
        <v>179</v>
      </c>
      <c r="B19" s="129" t="s">
        <v>180</v>
      </c>
      <c r="C19" s="130" t="s">
        <v>181</v>
      </c>
      <c r="D19" s="125" t="s">
        <v>150</v>
      </c>
      <c r="E19" s="131">
        <v>21</v>
      </c>
      <c r="F19" s="127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</row>
    <row r="20" s="112" customFormat="1" ht="26" customHeight="1" spans="1:249">
      <c r="A20" s="137" t="s">
        <v>182</v>
      </c>
      <c r="B20" s="129" t="s">
        <v>183</v>
      </c>
      <c r="C20" s="130" t="s">
        <v>184</v>
      </c>
      <c r="D20" s="125" t="s">
        <v>150</v>
      </c>
      <c r="E20" s="131">
        <v>30</v>
      </c>
      <c r="F20" s="127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</row>
    <row r="21" s="112" customFormat="1" ht="24" customHeight="1" spans="1:249">
      <c r="A21" s="137" t="s">
        <v>185</v>
      </c>
      <c r="B21" s="129" t="s">
        <v>186</v>
      </c>
      <c r="C21" s="130" t="s">
        <v>187</v>
      </c>
      <c r="D21" s="125" t="s">
        <v>150</v>
      </c>
      <c r="E21" s="131">
        <v>30</v>
      </c>
      <c r="F21" s="127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</row>
    <row r="22" s="113" customFormat="1" ht="20" customHeight="1" spans="1:6">
      <c r="A22" s="143" t="s">
        <v>188</v>
      </c>
      <c r="B22" s="45" t="s">
        <v>189</v>
      </c>
      <c r="C22" s="125">
        <v>2110301</v>
      </c>
      <c r="D22" s="35" t="s">
        <v>150</v>
      </c>
      <c r="E22" s="142">
        <v>100</v>
      </c>
      <c r="F22" s="127"/>
    </row>
    <row r="23" s="113" customFormat="1" ht="20" customHeight="1" spans="1:6">
      <c r="A23" s="140"/>
      <c r="B23" s="45" t="s">
        <v>190</v>
      </c>
      <c r="C23" s="125">
        <v>2110399</v>
      </c>
      <c r="D23" s="35" t="s">
        <v>150</v>
      </c>
      <c r="E23" s="142">
        <v>18.9</v>
      </c>
      <c r="F23" s="127"/>
    </row>
    <row r="24" s="113" customFormat="1" ht="20" customHeight="1" spans="1:6">
      <c r="A24" s="125" t="s">
        <v>191</v>
      </c>
      <c r="B24" s="45" t="s">
        <v>192</v>
      </c>
      <c r="C24" s="125">
        <v>2240199</v>
      </c>
      <c r="D24" s="35" t="s">
        <v>150</v>
      </c>
      <c r="E24" s="142">
        <v>50</v>
      </c>
      <c r="F24" s="127"/>
    </row>
    <row r="25" s="113" customFormat="1" ht="20" customHeight="1" spans="1:6">
      <c r="A25" s="125" t="s">
        <v>193</v>
      </c>
      <c r="B25" s="45" t="s">
        <v>194</v>
      </c>
      <c r="C25" s="125">
        <v>2110301</v>
      </c>
      <c r="D25" s="35" t="s">
        <v>150</v>
      </c>
      <c r="E25" s="142">
        <v>308.957923</v>
      </c>
      <c r="F25" s="127"/>
    </row>
    <row r="26" s="112" customFormat="1" ht="20" customHeight="1" spans="1:249">
      <c r="A26" s="137" t="s">
        <v>195</v>
      </c>
      <c r="B26" s="129" t="s">
        <v>196</v>
      </c>
      <c r="C26" s="130" t="s">
        <v>161</v>
      </c>
      <c r="D26" s="125" t="s">
        <v>150</v>
      </c>
      <c r="E26" s="131">
        <v>900</v>
      </c>
      <c r="F26" s="127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</row>
    <row r="27" s="113" customFormat="1" ht="20" customHeight="1" spans="1:6">
      <c r="A27" s="125" t="s">
        <v>197</v>
      </c>
      <c r="B27" s="45" t="s">
        <v>198</v>
      </c>
      <c r="C27" s="125">
        <v>22902</v>
      </c>
      <c r="D27" s="35" t="s">
        <v>199</v>
      </c>
      <c r="E27" s="142">
        <f>2605-20-18.9-115.2</f>
        <v>2450.9</v>
      </c>
      <c r="F27" s="127"/>
    </row>
    <row r="28" customFormat="1" ht="22" customHeight="1" spans="1:249">
      <c r="A28" s="144"/>
      <c r="B28" s="115"/>
      <c r="C28" s="116"/>
      <c r="D28" s="114"/>
      <c r="E28" s="145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  <c r="IA28" s="116"/>
      <c r="IB28" s="116"/>
      <c r="IC28" s="116"/>
      <c r="ID28" s="116"/>
      <c r="IE28" s="116"/>
      <c r="IF28" s="116"/>
      <c r="IG28" s="116"/>
      <c r="IH28" s="116"/>
      <c r="II28" s="116"/>
      <c r="IJ28" s="116"/>
      <c r="IK28" s="116"/>
      <c r="IL28" s="116"/>
      <c r="IM28" s="116"/>
      <c r="IN28" s="116"/>
      <c r="IO28" s="116"/>
    </row>
    <row r="29" customFormat="1" spans="1:249">
      <c r="A29" s="144"/>
      <c r="B29" s="115"/>
      <c r="C29" s="116"/>
      <c r="D29" s="114"/>
      <c r="E29" s="145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</row>
    <row r="30" customFormat="1" spans="1:249">
      <c r="A30" s="144"/>
      <c r="B30" s="115"/>
      <c r="C30" s="116"/>
      <c r="D30" s="114"/>
      <c r="E30" s="145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</row>
    <row r="31" customFormat="1" spans="1:249">
      <c r="A31" s="144"/>
      <c r="B31" s="115"/>
      <c r="C31" s="116"/>
      <c r="D31" s="114"/>
      <c r="E31" s="145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  <c r="IF31" s="116"/>
      <c r="IG31" s="116"/>
      <c r="IH31" s="116"/>
      <c r="II31" s="116"/>
      <c r="IJ31" s="116"/>
      <c r="IK31" s="116"/>
      <c r="IL31" s="116"/>
      <c r="IM31" s="116"/>
      <c r="IN31" s="116"/>
      <c r="IO31" s="116"/>
    </row>
    <row r="32" customFormat="1" spans="1:249">
      <c r="A32" s="144"/>
      <c r="B32" s="115"/>
      <c r="C32" s="116"/>
      <c r="D32" s="114"/>
      <c r="E32" s="145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</row>
    <row r="33" customFormat="1" spans="1:249">
      <c r="A33" s="144"/>
      <c r="B33" s="115"/>
      <c r="C33" s="116"/>
      <c r="D33" s="114"/>
      <c r="E33" s="114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  <c r="HQ33" s="116"/>
      <c r="HR33" s="116"/>
      <c r="HS33" s="116"/>
      <c r="HT33" s="116"/>
      <c r="HU33" s="116"/>
      <c r="HV33" s="116"/>
      <c r="HW33" s="116"/>
      <c r="HX33" s="116"/>
      <c r="HY33" s="116"/>
      <c r="HZ33" s="116"/>
      <c r="IA33" s="116"/>
      <c r="IB33" s="116"/>
      <c r="IC33" s="116"/>
      <c r="ID33" s="116"/>
      <c r="IE33" s="116"/>
      <c r="IF33" s="116"/>
      <c r="IG33" s="116"/>
      <c r="IH33" s="116"/>
      <c r="II33" s="116"/>
      <c r="IJ33" s="116"/>
      <c r="IK33" s="116"/>
      <c r="IL33" s="116"/>
      <c r="IM33" s="116"/>
      <c r="IN33" s="116"/>
      <c r="IO33" s="116"/>
    </row>
    <row r="34" customFormat="1" spans="1:249">
      <c r="A34" s="144"/>
      <c r="B34" s="115"/>
      <c r="C34" s="116"/>
      <c r="D34" s="114"/>
      <c r="E34" s="114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  <c r="HQ34" s="116"/>
      <c r="HR34" s="116"/>
      <c r="HS34" s="116"/>
      <c r="HT34" s="116"/>
      <c r="HU34" s="116"/>
      <c r="HV34" s="116"/>
      <c r="HW34" s="116"/>
      <c r="HX34" s="116"/>
      <c r="HY34" s="116"/>
      <c r="HZ34" s="116"/>
      <c r="IA34" s="116"/>
      <c r="IB34" s="116"/>
      <c r="IC34" s="116"/>
      <c r="ID34" s="116"/>
      <c r="IE34" s="116"/>
      <c r="IF34" s="116"/>
      <c r="IG34" s="116"/>
      <c r="IH34" s="116"/>
      <c r="II34" s="116"/>
      <c r="IJ34" s="116"/>
      <c r="IK34" s="116"/>
      <c r="IL34" s="116"/>
      <c r="IM34" s="116"/>
      <c r="IN34" s="116"/>
      <c r="IO34" s="116"/>
    </row>
    <row r="35" customFormat="1" spans="1:249">
      <c r="A35" s="144"/>
      <c r="B35" s="115"/>
      <c r="C35" s="116"/>
      <c r="D35" s="114"/>
      <c r="E35" s="114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16"/>
      <c r="IC35" s="116"/>
      <c r="ID35" s="116"/>
      <c r="IE35" s="116"/>
      <c r="IF35" s="116"/>
      <c r="IG35" s="116"/>
      <c r="IH35" s="116"/>
      <c r="II35" s="116"/>
      <c r="IJ35" s="116"/>
      <c r="IK35" s="116"/>
      <c r="IL35" s="116"/>
      <c r="IM35" s="116"/>
      <c r="IN35" s="116"/>
      <c r="IO35" s="116"/>
    </row>
    <row r="36" customFormat="1" spans="1:249">
      <c r="A36" s="144"/>
      <c r="B36" s="115"/>
      <c r="C36" s="116"/>
      <c r="D36" s="114"/>
      <c r="E36" s="114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  <c r="HQ36" s="116"/>
      <c r="HR36" s="116"/>
      <c r="HS36" s="116"/>
      <c r="HT36" s="116"/>
      <c r="HU36" s="116"/>
      <c r="HV36" s="116"/>
      <c r="HW36" s="116"/>
      <c r="HX36" s="116"/>
      <c r="HY36" s="116"/>
      <c r="HZ36" s="116"/>
      <c r="IA36" s="116"/>
      <c r="IB36" s="116"/>
      <c r="IC36" s="116"/>
      <c r="ID36" s="116"/>
      <c r="IE36" s="116"/>
      <c r="IF36" s="116"/>
      <c r="IG36" s="116"/>
      <c r="IH36" s="116"/>
      <c r="II36" s="116"/>
      <c r="IJ36" s="116"/>
      <c r="IK36" s="116"/>
      <c r="IL36" s="116"/>
      <c r="IM36" s="116"/>
      <c r="IN36" s="116"/>
      <c r="IO36" s="116"/>
    </row>
    <row r="37" customFormat="1" spans="1:249">
      <c r="A37" s="144"/>
      <c r="B37" s="115"/>
      <c r="C37" s="116"/>
      <c r="D37" s="114"/>
      <c r="E37" s="114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  <c r="HX37" s="116"/>
      <c r="HY37" s="116"/>
      <c r="HZ37" s="116"/>
      <c r="IA37" s="116"/>
      <c r="IB37" s="116"/>
      <c r="IC37" s="116"/>
      <c r="ID37" s="116"/>
      <c r="IE37" s="116"/>
      <c r="IF37" s="116"/>
      <c r="IG37" s="116"/>
      <c r="IH37" s="116"/>
      <c r="II37" s="116"/>
      <c r="IJ37" s="116"/>
      <c r="IK37" s="116"/>
      <c r="IL37" s="116"/>
      <c r="IM37" s="116"/>
      <c r="IN37" s="116"/>
      <c r="IO37" s="116"/>
    </row>
    <row r="38" customFormat="1" spans="1:249">
      <c r="A38" s="144"/>
      <c r="B38" s="115"/>
      <c r="C38" s="116"/>
      <c r="D38" s="114"/>
      <c r="E38" s="114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  <c r="HJ38" s="116"/>
      <c r="HK38" s="116"/>
      <c r="HL38" s="116"/>
      <c r="HM38" s="116"/>
      <c r="HN38" s="116"/>
      <c r="HO38" s="116"/>
      <c r="HP38" s="116"/>
      <c r="HQ38" s="116"/>
      <c r="HR38" s="116"/>
      <c r="HS38" s="116"/>
      <c r="HT38" s="116"/>
      <c r="HU38" s="116"/>
      <c r="HV38" s="116"/>
      <c r="HW38" s="116"/>
      <c r="HX38" s="116"/>
      <c r="HY38" s="116"/>
      <c r="HZ38" s="116"/>
      <c r="IA38" s="116"/>
      <c r="IB38" s="116"/>
      <c r="IC38" s="116"/>
      <c r="ID38" s="116"/>
      <c r="IE38" s="116"/>
      <c r="IF38" s="116"/>
      <c r="IG38" s="116"/>
      <c r="IH38" s="116"/>
      <c r="II38" s="116"/>
      <c r="IJ38" s="116"/>
      <c r="IK38" s="116"/>
      <c r="IL38" s="116"/>
      <c r="IM38" s="116"/>
      <c r="IN38" s="116"/>
      <c r="IO38" s="116"/>
    </row>
    <row r="39" customFormat="1" spans="1:249">
      <c r="A39" s="144"/>
      <c r="B39" s="115"/>
      <c r="C39" s="116"/>
      <c r="D39" s="114"/>
      <c r="E39" s="114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  <c r="HQ39" s="116"/>
      <c r="HR39" s="116"/>
      <c r="HS39" s="116"/>
      <c r="HT39" s="116"/>
      <c r="HU39" s="116"/>
      <c r="HV39" s="116"/>
      <c r="HW39" s="116"/>
      <c r="HX39" s="116"/>
      <c r="HY39" s="116"/>
      <c r="HZ39" s="116"/>
      <c r="IA39" s="116"/>
      <c r="IB39" s="116"/>
      <c r="IC39" s="116"/>
      <c r="ID39" s="116"/>
      <c r="IE39" s="116"/>
      <c r="IF39" s="116"/>
      <c r="IG39" s="116"/>
      <c r="IH39" s="116"/>
      <c r="II39" s="116"/>
      <c r="IJ39" s="116"/>
      <c r="IK39" s="116"/>
      <c r="IL39" s="116"/>
      <c r="IM39" s="116"/>
      <c r="IN39" s="116"/>
      <c r="IO39" s="116"/>
    </row>
  </sheetData>
  <mergeCells count="4">
    <mergeCell ref="A2:E2"/>
    <mergeCell ref="A6:A9"/>
    <mergeCell ref="A16:A18"/>
    <mergeCell ref="A22:A23"/>
  </mergeCells>
  <printOptions horizontalCentered="1"/>
  <pageMargins left="0.590277777777778" right="0.590277777777778" top="1.0625" bottom="0.786805555555556" header="0" footer="0.313888888888889"/>
  <pageSetup paperSize="9" fitToHeight="0" orientation="portrait" horizontalDpi="600"/>
  <headerFooter alignWithMargins="0" scaleWithDoc="0"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B7" sqref="B7"/>
    </sheetView>
  </sheetViews>
  <sheetFormatPr defaultColWidth="9" defaultRowHeight="13.5" outlineLevelCol="4"/>
  <cols>
    <col min="1" max="1" width="10.75" style="1" customWidth="1"/>
    <col min="2" max="2" width="46" style="1" customWidth="1"/>
    <col min="3" max="3" width="9.75" style="1" customWidth="1"/>
    <col min="4" max="4" width="9.75" style="2" customWidth="1"/>
    <col min="5" max="5" width="8.75" style="1" customWidth="1"/>
    <col min="6" max="16383" width="9" style="1"/>
    <col min="16384" max="16384" width="9" style="3"/>
  </cols>
  <sheetData>
    <row r="1" ht="24" customHeight="1" spans="1:1">
      <c r="A1" s="103" t="s">
        <v>200</v>
      </c>
    </row>
    <row r="2" ht="39" customHeight="1" spans="1:5">
      <c r="A2" s="5" t="s">
        <v>201</v>
      </c>
      <c r="B2" s="5"/>
      <c r="C2" s="5"/>
      <c r="D2" s="5"/>
      <c r="E2" s="5"/>
    </row>
    <row r="3" ht="31" customHeight="1" spans="1:5">
      <c r="A3" s="6"/>
      <c r="B3" s="7"/>
      <c r="C3" s="7"/>
      <c r="D3" s="8" t="s">
        <v>2</v>
      </c>
      <c r="E3" s="8"/>
    </row>
    <row r="4" ht="30" customHeight="1" spans="1:5">
      <c r="A4" s="104" t="s">
        <v>141</v>
      </c>
      <c r="B4" s="104" t="s">
        <v>142</v>
      </c>
      <c r="C4" s="104" t="s">
        <v>202</v>
      </c>
      <c r="D4" s="104" t="s">
        <v>143</v>
      </c>
      <c r="E4" s="104" t="s">
        <v>203</v>
      </c>
    </row>
    <row r="5" ht="30" customHeight="1" spans="1:5">
      <c r="A5" s="10"/>
      <c r="B5" s="10" t="s">
        <v>146</v>
      </c>
      <c r="C5" s="11">
        <f>SUM(C6:C6)</f>
        <v>13500</v>
      </c>
      <c r="D5" s="12"/>
      <c r="E5" s="105"/>
    </row>
    <row r="6" ht="30" customHeight="1" spans="1:5">
      <c r="A6" s="106" t="s">
        <v>204</v>
      </c>
      <c r="B6" s="107" t="s">
        <v>205</v>
      </c>
      <c r="C6" s="108">
        <v>13500</v>
      </c>
      <c r="D6" s="109">
        <v>2050299</v>
      </c>
      <c r="E6" s="110"/>
    </row>
    <row r="7" ht="21" customHeight="1" spans="5:5">
      <c r="E7" s="19"/>
    </row>
    <row r="8" spans="5:5">
      <c r="E8" s="19"/>
    </row>
    <row r="9" spans="5:5">
      <c r="E9" s="19"/>
    </row>
    <row r="10" spans="5:5">
      <c r="E10" s="19"/>
    </row>
    <row r="11" spans="5:5">
      <c r="E11" s="19"/>
    </row>
    <row r="12" spans="5:5">
      <c r="E12" s="19"/>
    </row>
  </sheetData>
  <mergeCells count="3">
    <mergeCell ref="A2:E2"/>
    <mergeCell ref="B3:C3"/>
    <mergeCell ref="D3:E3"/>
  </mergeCells>
  <printOptions horizontalCentered="1"/>
  <pageMargins left="0.700694444444445" right="0.700694444444445" top="1.18055555555556" bottom="0.94375" header="0.297916666666667" footer="0.297916666666667"/>
  <pageSetup paperSize="9" scale="92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66"/>
  <sheetViews>
    <sheetView tabSelected="1" topLeftCell="A7" workbookViewId="0">
      <selection activeCell="G15" sqref="G15"/>
    </sheetView>
  </sheetViews>
  <sheetFormatPr defaultColWidth="9" defaultRowHeight="13.5"/>
  <cols>
    <col min="1" max="1" width="43.75" style="58" customWidth="1"/>
    <col min="2" max="2" width="11" style="58" customWidth="1"/>
    <col min="3" max="3" width="11.125" style="58" customWidth="1"/>
    <col min="4" max="4" width="10.25" style="58" customWidth="1"/>
    <col min="5" max="5" width="59.375" style="59" customWidth="1"/>
    <col min="6" max="6" width="10.75" style="60" customWidth="1"/>
    <col min="7" max="7" width="10.5" style="58" customWidth="1"/>
    <col min="8" max="8" width="10.75" style="58" customWidth="1"/>
    <col min="9" max="255" width="9" style="58"/>
    <col min="256" max="16384" width="9" style="20"/>
  </cols>
  <sheetData>
    <row r="1" s="20" customFormat="1" ht="19.95" customHeight="1" spans="1:255">
      <c r="A1" s="61" t="s">
        <v>206</v>
      </c>
      <c r="B1" s="58"/>
      <c r="C1" s="58"/>
      <c r="D1" s="58"/>
      <c r="E1" s="59"/>
      <c r="F1" s="60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</row>
    <row r="2" s="20" customFormat="1" ht="27" customHeight="1" spans="1:255">
      <c r="A2" s="62" t="s">
        <v>207</v>
      </c>
      <c r="B2" s="62"/>
      <c r="C2" s="62"/>
      <c r="D2" s="62"/>
      <c r="E2" s="62"/>
      <c r="F2" s="62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</row>
    <row r="3" s="53" customFormat="1" ht="14" customHeight="1" spans="1:8">
      <c r="A3" s="63"/>
      <c r="B3" s="63"/>
      <c r="C3" s="63"/>
      <c r="D3" s="63"/>
      <c r="E3" s="64"/>
      <c r="F3" s="64"/>
      <c r="H3" s="65" t="s">
        <v>2</v>
      </c>
    </row>
    <row r="4" s="54" customFormat="1" ht="16" customHeight="1" spans="1:8">
      <c r="A4" s="66" t="s">
        <v>9</v>
      </c>
      <c r="B4" s="66" t="s">
        <v>208</v>
      </c>
      <c r="C4" s="66" t="s">
        <v>209</v>
      </c>
      <c r="D4" s="66" t="s">
        <v>111</v>
      </c>
      <c r="E4" s="67" t="s">
        <v>9</v>
      </c>
      <c r="F4" s="66" t="s">
        <v>208</v>
      </c>
      <c r="G4" s="66" t="s">
        <v>110</v>
      </c>
      <c r="H4" s="66" t="s">
        <v>111</v>
      </c>
    </row>
    <row r="5" s="55" customFormat="1" ht="16" customHeight="1" spans="1:8">
      <c r="A5" s="68" t="s">
        <v>210</v>
      </c>
      <c r="B5" s="69">
        <f t="shared" ref="B5:H5" si="0">SUM(B34,B35)</f>
        <v>215925</v>
      </c>
      <c r="C5" s="69">
        <f t="shared" si="0"/>
        <v>23000</v>
      </c>
      <c r="D5" s="69">
        <f t="shared" si="0"/>
        <v>238925</v>
      </c>
      <c r="E5" s="70" t="s">
        <v>211</v>
      </c>
      <c r="F5" s="69">
        <f t="shared" si="0"/>
        <v>215925</v>
      </c>
      <c r="G5" s="69">
        <f t="shared" si="0"/>
        <v>23000</v>
      </c>
      <c r="H5" s="69">
        <f t="shared" si="0"/>
        <v>238925</v>
      </c>
    </row>
    <row r="6" s="56" customFormat="1" ht="16" customHeight="1" spans="1:8">
      <c r="A6" s="71" t="s">
        <v>212</v>
      </c>
      <c r="B6" s="72"/>
      <c r="C6" s="73"/>
      <c r="D6" s="74">
        <f t="shared" ref="D6:D24" si="1">B6+C6</f>
        <v>0</v>
      </c>
      <c r="E6" s="75" t="s">
        <v>213</v>
      </c>
      <c r="F6" s="76">
        <f t="shared" ref="F6:H6" si="2">SUM(F7:F9)</f>
        <v>1</v>
      </c>
      <c r="G6" s="76">
        <f t="shared" si="2"/>
        <v>0</v>
      </c>
      <c r="H6" s="76">
        <f t="shared" si="2"/>
        <v>1</v>
      </c>
    </row>
    <row r="7" s="56" customFormat="1" ht="16" customHeight="1" spans="1:8">
      <c r="A7" s="71" t="s">
        <v>214</v>
      </c>
      <c r="B7" s="72"/>
      <c r="C7" s="73"/>
      <c r="D7" s="74">
        <f t="shared" si="1"/>
        <v>0</v>
      </c>
      <c r="E7" s="77" t="s">
        <v>215</v>
      </c>
      <c r="F7" s="72">
        <v>1</v>
      </c>
      <c r="G7" s="78"/>
      <c r="H7" s="79">
        <f t="shared" ref="H7:H9" si="3">F7++G7</f>
        <v>1</v>
      </c>
    </row>
    <row r="8" s="56" customFormat="1" ht="16" customHeight="1" spans="1:8">
      <c r="A8" s="71" t="s">
        <v>216</v>
      </c>
      <c r="B8" s="72"/>
      <c r="C8" s="80"/>
      <c r="D8" s="74">
        <f t="shared" si="1"/>
        <v>0</v>
      </c>
      <c r="E8" s="77" t="s">
        <v>217</v>
      </c>
      <c r="F8" s="72"/>
      <c r="G8" s="81">
        <f t="shared" ref="F8:H8" si="4">G9</f>
        <v>0</v>
      </c>
      <c r="H8" s="79">
        <f t="shared" si="3"/>
        <v>0</v>
      </c>
    </row>
    <row r="9" s="56" customFormat="1" ht="16" customHeight="1" spans="1:8">
      <c r="A9" s="82" t="s">
        <v>218</v>
      </c>
      <c r="B9" s="72"/>
      <c r="C9" s="83"/>
      <c r="D9" s="74">
        <f t="shared" si="1"/>
        <v>0</v>
      </c>
      <c r="E9" s="77" t="s">
        <v>219</v>
      </c>
      <c r="F9" s="72"/>
      <c r="G9" s="78"/>
      <c r="H9" s="79">
        <f t="shared" si="3"/>
        <v>0</v>
      </c>
    </row>
    <row r="10" s="56" customFormat="1" ht="16" customHeight="1" spans="1:8">
      <c r="A10" s="71" t="s">
        <v>220</v>
      </c>
      <c r="B10" s="72">
        <v>0</v>
      </c>
      <c r="C10" s="83"/>
      <c r="D10" s="74">
        <f t="shared" si="1"/>
        <v>0</v>
      </c>
      <c r="E10" s="75" t="s">
        <v>221</v>
      </c>
      <c r="F10" s="72">
        <f t="shared" ref="F10:H10" si="5">SUM(F11:F13)</f>
        <v>0</v>
      </c>
      <c r="G10" s="72">
        <f t="shared" si="5"/>
        <v>0</v>
      </c>
      <c r="H10" s="72">
        <f t="shared" si="5"/>
        <v>0</v>
      </c>
    </row>
    <row r="11" s="56" customFormat="1" ht="16" customHeight="1" spans="1:8">
      <c r="A11" s="71" t="s">
        <v>222</v>
      </c>
      <c r="B11" s="72"/>
      <c r="C11" s="83"/>
      <c r="D11" s="74">
        <f t="shared" si="1"/>
        <v>0</v>
      </c>
      <c r="E11" s="77" t="s">
        <v>223</v>
      </c>
      <c r="F11" s="72"/>
      <c r="G11" s="84"/>
      <c r="H11" s="79">
        <f t="shared" ref="H9:H15" si="6">F11+G11</f>
        <v>0</v>
      </c>
    </row>
    <row r="12" s="56" customFormat="1" ht="16" customHeight="1" spans="1:8">
      <c r="A12" s="71" t="s">
        <v>224</v>
      </c>
      <c r="B12" s="72">
        <v>211324</v>
      </c>
      <c r="C12" s="83"/>
      <c r="D12" s="74">
        <f t="shared" si="1"/>
        <v>211324</v>
      </c>
      <c r="E12" s="77" t="s">
        <v>225</v>
      </c>
      <c r="F12" s="72"/>
      <c r="G12" s="78"/>
      <c r="H12" s="79">
        <f t="shared" si="6"/>
        <v>0</v>
      </c>
    </row>
    <row r="13" s="56" customFormat="1" ht="16" customHeight="1" spans="1:8">
      <c r="A13" s="71" t="s">
        <v>226</v>
      </c>
      <c r="B13" s="72"/>
      <c r="C13" s="83"/>
      <c r="D13" s="74">
        <f t="shared" si="1"/>
        <v>0</v>
      </c>
      <c r="E13" s="85" t="s">
        <v>227</v>
      </c>
      <c r="F13" s="72"/>
      <c r="G13" s="78"/>
      <c r="H13" s="79">
        <f t="shared" si="6"/>
        <v>0</v>
      </c>
    </row>
    <row r="14" s="56" customFormat="1" ht="16" customHeight="1" spans="1:8">
      <c r="A14" s="71" t="s">
        <v>228</v>
      </c>
      <c r="B14" s="72">
        <v>153</v>
      </c>
      <c r="C14" s="83"/>
      <c r="D14" s="74">
        <f t="shared" si="1"/>
        <v>153</v>
      </c>
      <c r="E14" s="71" t="s">
        <v>229</v>
      </c>
      <c r="F14" s="72">
        <f>SUM(F15:F16)</f>
        <v>0</v>
      </c>
      <c r="G14" s="72">
        <f>SUM(G15:G16)</f>
        <v>0</v>
      </c>
      <c r="H14" s="79">
        <f t="shared" si="6"/>
        <v>0</v>
      </c>
    </row>
    <row r="15" s="56" customFormat="1" ht="16" customHeight="1" spans="1:8">
      <c r="A15" s="71" t="s">
        <v>230</v>
      </c>
      <c r="B15" s="72">
        <v>4000</v>
      </c>
      <c r="C15" s="83"/>
      <c r="D15" s="74">
        <f t="shared" si="1"/>
        <v>4000</v>
      </c>
      <c r="E15" s="71" t="s">
        <v>231</v>
      </c>
      <c r="F15" s="72"/>
      <c r="G15" s="78"/>
      <c r="H15" s="79">
        <f t="shared" si="6"/>
        <v>0</v>
      </c>
    </row>
    <row r="16" s="56" customFormat="1" ht="16" customHeight="1" spans="1:8">
      <c r="A16" s="71" t="s">
        <v>232</v>
      </c>
      <c r="B16" s="72"/>
      <c r="C16" s="86"/>
      <c r="D16" s="74">
        <f t="shared" si="1"/>
        <v>0</v>
      </c>
      <c r="E16" s="71" t="s">
        <v>233</v>
      </c>
      <c r="F16" s="72"/>
      <c r="G16" s="84"/>
      <c r="H16" s="84"/>
    </row>
    <row r="17" s="56" customFormat="1" ht="16" customHeight="1" spans="1:8">
      <c r="A17" s="71" t="s">
        <v>234</v>
      </c>
      <c r="B17" s="72"/>
      <c r="C17" s="86"/>
      <c r="D17" s="74">
        <f t="shared" si="1"/>
        <v>0</v>
      </c>
      <c r="E17" s="71" t="s">
        <v>235</v>
      </c>
      <c r="F17" s="72">
        <f t="shared" ref="F17:H17" si="7">SUM(F18:F27)</f>
        <v>159226</v>
      </c>
      <c r="G17" s="72">
        <f t="shared" si="7"/>
        <v>-675</v>
      </c>
      <c r="H17" s="72">
        <f t="shared" si="7"/>
        <v>158551</v>
      </c>
    </row>
    <row r="18" s="56" customFormat="1" ht="16" customHeight="1" spans="1:8">
      <c r="A18" s="71" t="s">
        <v>236</v>
      </c>
      <c r="B18" s="72"/>
      <c r="C18" s="86"/>
      <c r="D18" s="74">
        <f t="shared" si="1"/>
        <v>0</v>
      </c>
      <c r="E18" s="71" t="s">
        <v>237</v>
      </c>
      <c r="F18" s="72">
        <v>159226</v>
      </c>
      <c r="G18" s="84">
        <v>-675</v>
      </c>
      <c r="H18" s="84">
        <f>F18+G18</f>
        <v>158551</v>
      </c>
    </row>
    <row r="19" s="56" customFormat="1" ht="16" customHeight="1" spans="1:8">
      <c r="A19" s="71" t="s">
        <v>238</v>
      </c>
      <c r="B19" s="72"/>
      <c r="C19" s="86"/>
      <c r="D19" s="74">
        <f t="shared" si="1"/>
        <v>0</v>
      </c>
      <c r="E19" s="71" t="s">
        <v>239</v>
      </c>
      <c r="F19" s="72"/>
      <c r="G19" s="78"/>
      <c r="H19" s="84">
        <f t="shared" ref="H19:H27" si="8">F19+G19</f>
        <v>0</v>
      </c>
    </row>
    <row r="20" s="56" customFormat="1" ht="16" customHeight="1" spans="1:8">
      <c r="A20" s="71" t="s">
        <v>240</v>
      </c>
      <c r="B20" s="72"/>
      <c r="C20" s="86"/>
      <c r="D20" s="74">
        <f t="shared" si="1"/>
        <v>0</v>
      </c>
      <c r="E20" s="71" t="s">
        <v>241</v>
      </c>
      <c r="F20" s="72"/>
      <c r="G20" s="84"/>
      <c r="H20" s="84">
        <f t="shared" si="8"/>
        <v>0</v>
      </c>
    </row>
    <row r="21" s="56" customFormat="1" ht="16" customHeight="1" spans="1:8">
      <c r="A21" s="87" t="s">
        <v>242</v>
      </c>
      <c r="B21" s="69"/>
      <c r="C21" s="66"/>
      <c r="D21" s="74">
        <f t="shared" si="1"/>
        <v>0</v>
      </c>
      <c r="E21" s="71" t="s">
        <v>243</v>
      </c>
      <c r="F21" s="72"/>
      <c r="G21" s="78"/>
      <c r="H21" s="84">
        <f t="shared" si="8"/>
        <v>0</v>
      </c>
    </row>
    <row r="22" s="56" customFormat="1" ht="16" customHeight="1" spans="1:8">
      <c r="A22" s="87" t="s">
        <v>244</v>
      </c>
      <c r="B22" s="69"/>
      <c r="C22" s="66"/>
      <c r="D22" s="74">
        <f t="shared" si="1"/>
        <v>0</v>
      </c>
      <c r="E22" s="71" t="s">
        <v>245</v>
      </c>
      <c r="F22" s="72"/>
      <c r="G22" s="84"/>
      <c r="H22" s="84">
        <f t="shared" si="8"/>
        <v>0</v>
      </c>
    </row>
    <row r="23" s="56" customFormat="1" ht="16" customHeight="1" spans="1:8">
      <c r="A23" s="88"/>
      <c r="B23" s="69"/>
      <c r="C23" s="66"/>
      <c r="D23" s="74">
        <f t="shared" si="1"/>
        <v>0</v>
      </c>
      <c r="E23" s="71" t="s">
        <v>246</v>
      </c>
      <c r="F23" s="69"/>
      <c r="G23" s="78"/>
      <c r="H23" s="84">
        <f t="shared" si="8"/>
        <v>0</v>
      </c>
    </row>
    <row r="24" s="56" customFormat="1" ht="16" customHeight="1" spans="1:8">
      <c r="A24" s="87"/>
      <c r="B24" s="69"/>
      <c r="C24" s="66"/>
      <c r="D24" s="74">
        <f t="shared" si="1"/>
        <v>0</v>
      </c>
      <c r="E24" s="71" t="s">
        <v>247</v>
      </c>
      <c r="F24" s="69"/>
      <c r="G24" s="89"/>
      <c r="H24" s="84">
        <f t="shared" si="8"/>
        <v>0</v>
      </c>
    </row>
    <row r="25" s="56" customFormat="1" ht="16" customHeight="1" spans="1:8">
      <c r="A25" s="69"/>
      <c r="B25" s="69"/>
      <c r="C25" s="90"/>
      <c r="D25" s="74">
        <f t="shared" ref="D25:D34" si="9">B25+C25</f>
        <v>0</v>
      </c>
      <c r="E25" s="71" t="s">
        <v>248</v>
      </c>
      <c r="F25" s="69"/>
      <c r="G25" s="91"/>
      <c r="H25" s="84">
        <f t="shared" si="8"/>
        <v>0</v>
      </c>
    </row>
    <row r="26" s="56" customFormat="1" ht="16" customHeight="1" spans="1:8">
      <c r="A26" s="69"/>
      <c r="B26" s="69"/>
      <c r="C26" s="92"/>
      <c r="D26" s="74">
        <f t="shared" si="9"/>
        <v>0</v>
      </c>
      <c r="E26" s="71" t="s">
        <v>249</v>
      </c>
      <c r="F26" s="69"/>
      <c r="G26" s="93"/>
      <c r="H26" s="84">
        <f t="shared" si="8"/>
        <v>0</v>
      </c>
    </row>
    <row r="27" s="56" customFormat="1" ht="16" customHeight="1" spans="1:8">
      <c r="A27" s="69"/>
      <c r="B27" s="69"/>
      <c r="C27" s="92"/>
      <c r="D27" s="74">
        <f t="shared" si="9"/>
        <v>0</v>
      </c>
      <c r="E27" s="71" t="s">
        <v>250</v>
      </c>
      <c r="F27" s="69"/>
      <c r="G27" s="93"/>
      <c r="H27" s="84">
        <f t="shared" si="8"/>
        <v>0</v>
      </c>
    </row>
    <row r="28" s="57" customFormat="1" ht="16" customHeight="1" spans="1:8">
      <c r="A28" s="87"/>
      <c r="B28" s="69"/>
      <c r="C28" s="92"/>
      <c r="D28" s="74">
        <f t="shared" si="9"/>
        <v>0</v>
      </c>
      <c r="E28" s="94" t="s">
        <v>251</v>
      </c>
      <c r="F28" s="69">
        <f t="shared" ref="F28:H28" si="10">SUM(F29:F31)</f>
        <v>530</v>
      </c>
      <c r="G28" s="69">
        <f t="shared" si="10"/>
        <v>23000</v>
      </c>
      <c r="H28" s="69">
        <f t="shared" si="10"/>
        <v>23530</v>
      </c>
    </row>
    <row r="29" s="55" customFormat="1" ht="16" customHeight="1" spans="1:8">
      <c r="A29" s="95"/>
      <c r="B29" s="69"/>
      <c r="C29" s="92"/>
      <c r="D29" s="74">
        <f t="shared" si="9"/>
        <v>0</v>
      </c>
      <c r="E29" s="96" t="s">
        <v>252</v>
      </c>
      <c r="F29" s="69"/>
      <c r="G29" s="97">
        <v>23000</v>
      </c>
      <c r="H29" s="97">
        <f t="shared" ref="H29:H33" si="11">F29+G29</f>
        <v>23000</v>
      </c>
    </row>
    <row r="30" s="55" customFormat="1" ht="16" customHeight="1" spans="1:8">
      <c r="A30" s="95"/>
      <c r="B30" s="69"/>
      <c r="C30" s="92"/>
      <c r="D30" s="74">
        <f t="shared" si="9"/>
        <v>0</v>
      </c>
      <c r="E30" s="96" t="s">
        <v>253</v>
      </c>
      <c r="F30" s="69"/>
      <c r="G30" s="97"/>
      <c r="H30" s="97">
        <f t="shared" si="11"/>
        <v>0</v>
      </c>
    </row>
    <row r="31" s="55" customFormat="1" ht="16" customHeight="1" spans="1:8">
      <c r="A31" s="95"/>
      <c r="B31" s="69"/>
      <c r="C31" s="92"/>
      <c r="D31" s="74">
        <f t="shared" si="9"/>
        <v>0</v>
      </c>
      <c r="E31" s="96" t="s">
        <v>254</v>
      </c>
      <c r="F31" s="69">
        <v>530</v>
      </c>
      <c r="G31" s="97"/>
      <c r="H31" s="97">
        <f t="shared" si="11"/>
        <v>530</v>
      </c>
    </row>
    <row r="32" s="55" customFormat="1" ht="16" customHeight="1" spans="1:8">
      <c r="A32" s="95"/>
      <c r="B32" s="69"/>
      <c r="C32" s="92"/>
      <c r="D32" s="74">
        <f t="shared" si="9"/>
        <v>0</v>
      </c>
      <c r="E32" s="94" t="s">
        <v>255</v>
      </c>
      <c r="F32" s="69">
        <v>3875</v>
      </c>
      <c r="G32" s="97">
        <v>650</v>
      </c>
      <c r="H32" s="97">
        <f t="shared" si="11"/>
        <v>4525</v>
      </c>
    </row>
    <row r="33" s="55" customFormat="1" ht="16" customHeight="1" spans="1:8">
      <c r="A33" s="95"/>
      <c r="B33" s="69"/>
      <c r="C33" s="92"/>
      <c r="D33" s="74">
        <f t="shared" si="9"/>
        <v>0</v>
      </c>
      <c r="E33" s="94" t="s">
        <v>256</v>
      </c>
      <c r="F33" s="69">
        <v>55</v>
      </c>
      <c r="G33" s="97">
        <v>25</v>
      </c>
      <c r="H33" s="97">
        <f t="shared" si="11"/>
        <v>80</v>
      </c>
    </row>
    <row r="34" s="55" customFormat="1" ht="16" customHeight="1" spans="1:8">
      <c r="A34" s="68" t="s">
        <v>13</v>
      </c>
      <c r="B34" s="69">
        <f>SUM(B6:B22)</f>
        <v>215477</v>
      </c>
      <c r="C34" s="69">
        <f>SUM(C6:C22)</f>
        <v>0</v>
      </c>
      <c r="D34" s="69">
        <f>SUM(D6:D22)</f>
        <v>215477</v>
      </c>
      <c r="E34" s="68" t="s">
        <v>14</v>
      </c>
      <c r="F34" s="69">
        <f t="shared" ref="F34:H34" si="12">SUM(F6,F10,F14,F17,F28,F32,F33)</f>
        <v>163687</v>
      </c>
      <c r="G34" s="69">
        <f t="shared" si="12"/>
        <v>23000</v>
      </c>
      <c r="H34" s="69">
        <f t="shared" si="12"/>
        <v>186687</v>
      </c>
    </row>
    <row r="35" s="55" customFormat="1" ht="16" customHeight="1" spans="1:8">
      <c r="A35" s="98" t="s">
        <v>15</v>
      </c>
      <c r="B35" s="69">
        <f>B36+B39+B40+B42+B43</f>
        <v>448</v>
      </c>
      <c r="C35" s="69">
        <f>C36+C39+C40+C42+C43</f>
        <v>23000</v>
      </c>
      <c r="D35" s="69">
        <f>D36+D39+D40+D42+D43</f>
        <v>23448</v>
      </c>
      <c r="E35" s="98" t="s">
        <v>16</v>
      </c>
      <c r="F35" s="69">
        <f t="shared" ref="F35:H35" si="13">SUM(F36,F39,F40,F41,F42)</f>
        <v>52238</v>
      </c>
      <c r="G35" s="69">
        <f t="shared" si="13"/>
        <v>0</v>
      </c>
      <c r="H35" s="69">
        <f t="shared" si="13"/>
        <v>52238</v>
      </c>
    </row>
    <row r="36" s="55" customFormat="1" ht="16" customHeight="1" spans="1:8">
      <c r="A36" s="69" t="s">
        <v>257</v>
      </c>
      <c r="B36" s="69">
        <f>B37+B38</f>
        <v>315</v>
      </c>
      <c r="C36" s="69">
        <f>C37+C38</f>
        <v>0</v>
      </c>
      <c r="D36" s="69">
        <f>D37+D38</f>
        <v>315</v>
      </c>
      <c r="E36" s="69" t="s">
        <v>258</v>
      </c>
      <c r="F36" s="69">
        <f t="shared" ref="F36:H36" si="14">SUM(F37:F38)</f>
        <v>0</v>
      </c>
      <c r="G36" s="69">
        <f t="shared" si="14"/>
        <v>0</v>
      </c>
      <c r="H36" s="69">
        <f t="shared" si="14"/>
        <v>0</v>
      </c>
    </row>
    <row r="37" s="55" customFormat="1" ht="16" customHeight="1" spans="1:8">
      <c r="A37" s="69" t="s">
        <v>259</v>
      </c>
      <c r="B37" s="69">
        <v>315</v>
      </c>
      <c r="C37" s="92"/>
      <c r="D37" s="92">
        <f>B37+C37</f>
        <v>315</v>
      </c>
      <c r="E37" s="69" t="s">
        <v>260</v>
      </c>
      <c r="F37" s="69"/>
      <c r="G37" s="97"/>
      <c r="H37" s="97">
        <f>F37+G37</f>
        <v>0</v>
      </c>
    </row>
    <row r="38" s="55" customFormat="1" ht="16" customHeight="1" spans="1:8">
      <c r="A38" s="69" t="s">
        <v>261</v>
      </c>
      <c r="B38" s="69"/>
      <c r="C38" s="92"/>
      <c r="D38" s="92">
        <f t="shared" ref="D38:D43" si="15">B38+C38</f>
        <v>0</v>
      </c>
      <c r="E38" s="69" t="s">
        <v>262</v>
      </c>
      <c r="F38" s="69"/>
      <c r="G38" s="97"/>
      <c r="H38" s="97">
        <f t="shared" ref="H38:H43" si="16">F38+G38</f>
        <v>0</v>
      </c>
    </row>
    <row r="39" s="55" customFormat="1" ht="16" customHeight="1" spans="1:8">
      <c r="A39" s="69" t="s">
        <v>90</v>
      </c>
      <c r="B39" s="69">
        <v>133</v>
      </c>
      <c r="C39" s="92"/>
      <c r="D39" s="92">
        <f t="shared" si="15"/>
        <v>133</v>
      </c>
      <c r="E39" s="69" t="s">
        <v>263</v>
      </c>
      <c r="F39" s="69">
        <v>52238</v>
      </c>
      <c r="G39" s="97"/>
      <c r="H39" s="97">
        <f t="shared" si="16"/>
        <v>52238</v>
      </c>
    </row>
    <row r="40" s="55" customFormat="1" ht="16" customHeight="1" spans="1:8">
      <c r="A40" s="69" t="s">
        <v>91</v>
      </c>
      <c r="B40" s="69"/>
      <c r="C40" s="92"/>
      <c r="D40" s="92">
        <f t="shared" si="15"/>
        <v>0</v>
      </c>
      <c r="E40" s="69" t="s">
        <v>264</v>
      </c>
      <c r="F40" s="69"/>
      <c r="G40" s="97"/>
      <c r="H40" s="97">
        <f t="shared" si="16"/>
        <v>0</v>
      </c>
    </row>
    <row r="41" s="55" customFormat="1" ht="16" customHeight="1" spans="1:8">
      <c r="A41" s="69" t="s">
        <v>265</v>
      </c>
      <c r="B41" s="69"/>
      <c r="C41" s="92"/>
      <c r="D41" s="92">
        <f t="shared" si="15"/>
        <v>0</v>
      </c>
      <c r="E41" s="99" t="s">
        <v>266</v>
      </c>
      <c r="F41" s="69"/>
      <c r="G41" s="97"/>
      <c r="H41" s="97">
        <f t="shared" si="16"/>
        <v>0</v>
      </c>
    </row>
    <row r="42" s="55" customFormat="1" ht="16" customHeight="1" spans="1:8">
      <c r="A42" s="99" t="s">
        <v>267</v>
      </c>
      <c r="B42" s="69"/>
      <c r="C42" s="92"/>
      <c r="D42" s="92">
        <f t="shared" si="15"/>
        <v>0</v>
      </c>
      <c r="E42" s="99" t="s">
        <v>268</v>
      </c>
      <c r="F42" s="69"/>
      <c r="G42" s="97"/>
      <c r="H42" s="97">
        <f t="shared" si="16"/>
        <v>0</v>
      </c>
    </row>
    <row r="43" s="55" customFormat="1" ht="16" customHeight="1" spans="1:8">
      <c r="A43" s="99" t="s">
        <v>269</v>
      </c>
      <c r="B43" s="69"/>
      <c r="C43" s="92">
        <v>23000</v>
      </c>
      <c r="D43" s="92">
        <f t="shared" si="15"/>
        <v>23000</v>
      </c>
      <c r="E43" s="99"/>
      <c r="F43" s="69"/>
      <c r="G43" s="97"/>
      <c r="H43" s="97">
        <f t="shared" si="16"/>
        <v>0</v>
      </c>
    </row>
    <row r="44" s="55" customFormat="1" ht="14.25" spans="2:6">
      <c r="B44" s="100"/>
      <c r="C44" s="100"/>
      <c r="D44" s="100"/>
      <c r="E44" s="101"/>
      <c r="F44" s="102"/>
    </row>
    <row r="45" s="55" customFormat="1" ht="14.25" spans="2:6">
      <c r="B45" s="100"/>
      <c r="C45" s="100"/>
      <c r="D45" s="100"/>
      <c r="E45" s="101"/>
      <c r="F45" s="102"/>
    </row>
    <row r="46" s="55" customFormat="1" ht="14.25" spans="2:6">
      <c r="B46" s="100"/>
      <c r="C46" s="100"/>
      <c r="D46" s="100"/>
      <c r="E46" s="101"/>
      <c r="F46" s="102"/>
    </row>
    <row r="47" s="55" customFormat="1" ht="14.25" spans="2:6">
      <c r="B47" s="100"/>
      <c r="C47" s="100"/>
      <c r="D47" s="100"/>
      <c r="E47" s="101"/>
      <c r="F47" s="102"/>
    </row>
    <row r="48" s="55" customFormat="1" ht="14.25" spans="2:6">
      <c r="B48" s="100"/>
      <c r="C48" s="100"/>
      <c r="D48" s="100"/>
      <c r="E48" s="101"/>
      <c r="F48" s="102"/>
    </row>
    <row r="49" s="55" customFormat="1" ht="14.25" spans="2:6">
      <c r="B49" s="100"/>
      <c r="C49" s="100"/>
      <c r="D49" s="100"/>
      <c r="E49" s="101"/>
      <c r="F49" s="102"/>
    </row>
    <row r="50" s="55" customFormat="1" ht="14.25" spans="2:6">
      <c r="B50" s="100"/>
      <c r="C50" s="100"/>
      <c r="D50" s="100"/>
      <c r="E50" s="101"/>
      <c r="F50" s="102"/>
    </row>
    <row r="51" s="55" customFormat="1" ht="14.25" spans="2:6">
      <c r="B51" s="100"/>
      <c r="C51" s="100"/>
      <c r="D51" s="100"/>
      <c r="E51" s="101"/>
      <c r="F51" s="102"/>
    </row>
    <row r="52" s="55" customFormat="1" ht="14.25" spans="2:6">
      <c r="B52" s="100"/>
      <c r="C52" s="100"/>
      <c r="D52" s="100"/>
      <c r="E52" s="101"/>
      <c r="F52" s="102"/>
    </row>
    <row r="53" s="55" customFormat="1" ht="14.25" spans="2:6">
      <c r="B53" s="100"/>
      <c r="C53" s="100"/>
      <c r="D53" s="100"/>
      <c r="E53" s="101"/>
      <c r="F53" s="102"/>
    </row>
    <row r="54" s="55" customFormat="1" ht="14.25" spans="2:6">
      <c r="B54" s="100"/>
      <c r="C54" s="100"/>
      <c r="D54" s="100"/>
      <c r="E54" s="101"/>
      <c r="F54" s="102"/>
    </row>
    <row r="55" s="55" customFormat="1" ht="14.25" spans="2:6">
      <c r="B55" s="100"/>
      <c r="C55" s="100"/>
      <c r="D55" s="100"/>
      <c r="E55" s="101"/>
      <c r="F55" s="102"/>
    </row>
    <row r="56" s="55" customFormat="1" ht="14.25" spans="2:6">
      <c r="B56" s="100"/>
      <c r="C56" s="100"/>
      <c r="D56" s="100"/>
      <c r="E56" s="101"/>
      <c r="F56" s="102"/>
    </row>
    <row r="57" s="55" customFormat="1" ht="14.25" spans="2:6">
      <c r="B57" s="100"/>
      <c r="C57" s="100"/>
      <c r="D57" s="100"/>
      <c r="E57" s="101"/>
      <c r="F57" s="102"/>
    </row>
    <row r="58" s="55" customFormat="1" ht="14.25" spans="2:6">
      <c r="B58" s="100"/>
      <c r="C58" s="100"/>
      <c r="D58" s="100"/>
      <c r="E58" s="101"/>
      <c r="F58" s="102"/>
    </row>
    <row r="59" s="55" customFormat="1" ht="14.25" spans="2:6">
      <c r="B59" s="100"/>
      <c r="C59" s="100"/>
      <c r="D59" s="100"/>
      <c r="E59" s="101"/>
      <c r="F59" s="102"/>
    </row>
    <row r="60" s="55" customFormat="1" ht="14.25" spans="2:6">
      <c r="B60" s="100"/>
      <c r="C60" s="100"/>
      <c r="D60" s="100"/>
      <c r="E60" s="101"/>
      <c r="F60" s="102"/>
    </row>
    <row r="61" s="55" customFormat="1" ht="14.25" spans="1:6">
      <c r="A61" s="58"/>
      <c r="B61" s="58"/>
      <c r="C61" s="58"/>
      <c r="D61" s="58"/>
      <c r="E61" s="59"/>
      <c r="F61" s="102"/>
    </row>
    <row r="62" s="55" customFormat="1" ht="14.25" spans="1:6">
      <c r="A62" s="58"/>
      <c r="B62" s="58"/>
      <c r="C62" s="58"/>
      <c r="D62" s="58"/>
      <c r="E62" s="59"/>
      <c r="F62" s="102"/>
    </row>
    <row r="63" s="55" customFormat="1" ht="14.25" spans="1:6">
      <c r="A63" s="58"/>
      <c r="B63" s="58"/>
      <c r="C63" s="58"/>
      <c r="D63" s="58"/>
      <c r="E63" s="59"/>
      <c r="F63" s="60"/>
    </row>
    <row r="64" s="55" customFormat="1" ht="14.25" spans="1:8">
      <c r="A64" s="58"/>
      <c r="B64" s="58"/>
      <c r="C64" s="58"/>
      <c r="D64" s="58"/>
      <c r="E64" s="59"/>
      <c r="F64" s="60"/>
      <c r="G64" s="58"/>
      <c r="H64" s="58"/>
    </row>
    <row r="65" s="55" customFormat="1" ht="14.25" spans="1:8">
      <c r="A65" s="58"/>
      <c r="B65" s="58"/>
      <c r="C65" s="58"/>
      <c r="D65" s="58"/>
      <c r="E65" s="59"/>
      <c r="F65" s="60"/>
      <c r="G65" s="58"/>
      <c r="H65" s="58"/>
    </row>
    <row r="66" s="55" customFormat="1" ht="14.25" spans="1:8">
      <c r="A66" s="58"/>
      <c r="B66" s="58"/>
      <c r="C66" s="58"/>
      <c r="D66" s="58"/>
      <c r="E66" s="59"/>
      <c r="F66" s="60"/>
      <c r="G66" s="58"/>
      <c r="H66" s="58"/>
    </row>
  </sheetData>
  <mergeCells count="2">
    <mergeCell ref="A2:F2"/>
    <mergeCell ref="E3:F3"/>
  </mergeCells>
  <printOptions horizontalCentered="1"/>
  <pageMargins left="0.590277777777778" right="0.590277777777778" top="0.590277777777778" bottom="0.590277777777778" header="0" footer="0"/>
  <pageSetup paperSize="9" scale="70" firstPageNumber="66" orientation="landscape" useFirstPageNumber="1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workbookViewId="0">
      <selection activeCell="D11" sqref="D11"/>
    </sheetView>
  </sheetViews>
  <sheetFormatPr defaultColWidth="8.8" defaultRowHeight="13.5" outlineLevelCol="6"/>
  <cols>
    <col min="1" max="1" width="9.625" style="21" customWidth="1"/>
    <col min="2" max="2" width="46.125" style="20" customWidth="1"/>
    <col min="3" max="3" width="7.875" style="22" customWidth="1"/>
    <col min="4" max="4" width="9.1" style="23" customWidth="1"/>
    <col min="5" max="5" width="10.625" style="20" customWidth="1"/>
    <col min="6" max="6" width="8.8" style="20" customWidth="1"/>
    <col min="7" max="7" width="7.6" style="20" customWidth="1"/>
    <col min="8" max="16384" width="8.8" style="20"/>
  </cols>
  <sheetData>
    <row r="1" s="20" customFormat="1" ht="28.95" customHeight="1" spans="1:4">
      <c r="A1" s="24" t="s">
        <v>270</v>
      </c>
      <c r="C1" s="22"/>
      <c r="D1" s="23"/>
    </row>
    <row r="2" s="20" customFormat="1" ht="27" customHeight="1" spans="1:7">
      <c r="A2" s="25" t="s">
        <v>271</v>
      </c>
      <c r="B2" s="25"/>
      <c r="C2" s="26"/>
      <c r="D2" s="25"/>
      <c r="E2" s="25"/>
      <c r="F2" s="27"/>
      <c r="G2" s="27"/>
    </row>
    <row r="3" s="20" customFormat="1" ht="19.95" customHeight="1" spans="1:7">
      <c r="A3" s="28"/>
      <c r="B3" s="29"/>
      <c r="C3" s="30"/>
      <c r="D3" s="28"/>
      <c r="E3" s="29" t="s">
        <v>2</v>
      </c>
      <c r="F3" s="27"/>
      <c r="G3" s="27"/>
    </row>
    <row r="4" s="20" customFormat="1" ht="43.95" customHeight="1" spans="1:5">
      <c r="A4" s="31" t="s">
        <v>141</v>
      </c>
      <c r="B4" s="32" t="s">
        <v>142</v>
      </c>
      <c r="C4" s="33" t="s">
        <v>143</v>
      </c>
      <c r="D4" s="34" t="s">
        <v>144</v>
      </c>
      <c r="E4" s="31" t="s">
        <v>272</v>
      </c>
    </row>
    <row r="5" s="20" customFormat="1" ht="24" customHeight="1" spans="1:5">
      <c r="A5" s="35" t="s">
        <v>146</v>
      </c>
      <c r="B5" s="35"/>
      <c r="C5" s="36"/>
      <c r="D5" s="35"/>
      <c r="E5" s="37">
        <f>SUM(E6:E89)</f>
        <v>0</v>
      </c>
    </row>
    <row r="6" s="20" customFormat="1" ht="31" customHeight="1" spans="1:5">
      <c r="A6" s="31" t="s">
        <v>273</v>
      </c>
      <c r="B6" s="38" t="s">
        <v>274</v>
      </c>
      <c r="C6" s="36" t="s">
        <v>275</v>
      </c>
      <c r="D6" s="39" t="s">
        <v>199</v>
      </c>
      <c r="E6" s="40">
        <v>650</v>
      </c>
    </row>
    <row r="7" s="20" customFormat="1" ht="25" customHeight="1" spans="1:5">
      <c r="A7" s="41"/>
      <c r="B7" s="42" t="s">
        <v>276</v>
      </c>
      <c r="C7" s="43" t="s">
        <v>277</v>
      </c>
      <c r="D7" s="39" t="s">
        <v>199</v>
      </c>
      <c r="E7" s="44">
        <v>25</v>
      </c>
    </row>
    <row r="8" s="20" customFormat="1" ht="25" customHeight="1" spans="1:5">
      <c r="A8" s="41"/>
      <c r="B8" s="45" t="s">
        <v>278</v>
      </c>
      <c r="C8" s="43" t="s">
        <v>279</v>
      </c>
      <c r="D8" s="39" t="s">
        <v>150</v>
      </c>
      <c r="E8" s="44">
        <v>150</v>
      </c>
    </row>
    <row r="9" s="20" customFormat="1" ht="25" customHeight="1" spans="1:5">
      <c r="A9" s="39"/>
      <c r="B9" s="45" t="s">
        <v>280</v>
      </c>
      <c r="C9" s="43" t="s">
        <v>279</v>
      </c>
      <c r="D9" s="39" t="s">
        <v>150</v>
      </c>
      <c r="E9" s="44">
        <v>162</v>
      </c>
    </row>
    <row r="10" s="20" customFormat="1" ht="25" customHeight="1" spans="1:5">
      <c r="A10" s="46" t="s">
        <v>197</v>
      </c>
      <c r="B10" s="47" t="s">
        <v>281</v>
      </c>
      <c r="C10" s="48" t="s">
        <v>282</v>
      </c>
      <c r="D10" s="49" t="s">
        <v>283</v>
      </c>
      <c r="E10" s="50">
        <v>-987</v>
      </c>
    </row>
    <row r="11" s="20" customFormat="1" spans="1:5">
      <c r="A11" s="21"/>
      <c r="C11" s="22"/>
      <c r="D11" s="23"/>
      <c r="E11" s="51"/>
    </row>
    <row r="12" s="20" customFormat="1" spans="1:5">
      <c r="A12" s="21"/>
      <c r="C12" s="22"/>
      <c r="D12" s="23"/>
      <c r="E12" s="51"/>
    </row>
    <row r="13" s="20" customFormat="1" spans="1:5">
      <c r="A13" s="21"/>
      <c r="C13" s="22"/>
      <c r="D13" s="23"/>
      <c r="E13" s="51"/>
    </row>
    <row r="14" s="20" customFormat="1" spans="1:5">
      <c r="A14" s="21"/>
      <c r="C14" s="22"/>
      <c r="D14" s="23"/>
      <c r="E14" s="51"/>
    </row>
    <row r="15" s="20" customFormat="1" spans="1:4">
      <c r="A15" s="21"/>
      <c r="C15" s="22"/>
      <c r="D15" s="23"/>
    </row>
    <row r="16" s="20" customFormat="1" spans="1:4">
      <c r="A16" s="21"/>
      <c r="C16" s="22"/>
      <c r="D16" s="23"/>
    </row>
    <row r="17" s="20" customFormat="1" spans="1:4">
      <c r="A17" s="21"/>
      <c r="C17" s="22"/>
      <c r="D17" s="23"/>
    </row>
    <row r="18" s="20" customFormat="1" spans="1:4">
      <c r="A18" s="21"/>
      <c r="C18" s="22"/>
      <c r="D18" s="23"/>
    </row>
    <row r="19" s="20" customFormat="1" spans="1:4">
      <c r="A19" s="21"/>
      <c r="C19" s="22"/>
      <c r="D19" s="23"/>
    </row>
    <row r="20" s="20" customFormat="1" spans="1:4">
      <c r="A20" s="21"/>
      <c r="C20" s="22"/>
      <c r="D20" s="23"/>
    </row>
    <row r="21" s="20" customFormat="1" spans="1:4">
      <c r="A21" s="21"/>
      <c r="C21" s="22"/>
      <c r="D21" s="23"/>
    </row>
    <row r="22" s="20" customFormat="1" spans="1:5">
      <c r="A22" s="21"/>
      <c r="C22" s="22"/>
      <c r="D22" s="23"/>
      <c r="E22" s="52"/>
    </row>
  </sheetData>
  <mergeCells count="3">
    <mergeCell ref="A2:E2"/>
    <mergeCell ref="A5:D5"/>
    <mergeCell ref="A6:A9"/>
  </mergeCells>
  <printOptions horizontalCentered="1"/>
  <pageMargins left="0.590277777777778" right="0.590277777777778" top="0.984027777777778" bottom="1.18055555555556" header="0" footer="0"/>
  <pageSetup paperSize="9" scale="90" fitToHeight="0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F16" sqref="F16"/>
    </sheetView>
  </sheetViews>
  <sheetFormatPr defaultColWidth="9" defaultRowHeight="13.5" outlineLevelCol="4"/>
  <cols>
    <col min="1" max="1" width="13.125" style="1" customWidth="1"/>
    <col min="2" max="2" width="49.875" style="1" customWidth="1"/>
    <col min="3" max="3" width="9.75" style="1" customWidth="1"/>
    <col min="4" max="4" width="9.75" style="2" customWidth="1"/>
    <col min="5" max="5" width="8.75" style="1" customWidth="1"/>
    <col min="6" max="16383" width="9" style="1"/>
    <col min="16384" max="16384" width="9" style="3"/>
  </cols>
  <sheetData>
    <row r="1" ht="28" customHeight="1" spans="1:1">
      <c r="A1" s="4" t="s">
        <v>284</v>
      </c>
    </row>
    <row r="2" ht="33" customHeight="1" spans="1:5">
      <c r="A2" s="5" t="s">
        <v>285</v>
      </c>
      <c r="B2" s="5"/>
      <c r="C2" s="5"/>
      <c r="D2" s="5"/>
      <c r="E2" s="5"/>
    </row>
    <row r="3" ht="20.1" customHeight="1" spans="1:5">
      <c r="A3" s="6"/>
      <c r="B3" s="7"/>
      <c r="C3" s="7"/>
      <c r="D3" s="8" t="s">
        <v>2</v>
      </c>
      <c r="E3" s="8"/>
    </row>
    <row r="4" ht="30" customHeight="1" spans="1:5">
      <c r="A4" s="9" t="s">
        <v>141</v>
      </c>
      <c r="B4" s="9" t="s">
        <v>142</v>
      </c>
      <c r="C4" s="9" t="s">
        <v>202</v>
      </c>
      <c r="D4" s="9" t="s">
        <v>143</v>
      </c>
      <c r="E4" s="9" t="s">
        <v>203</v>
      </c>
    </row>
    <row r="5" ht="27" customHeight="1" spans="1:5">
      <c r="A5" s="10"/>
      <c r="B5" s="10" t="s">
        <v>146</v>
      </c>
      <c r="C5" s="11">
        <f>SUM(C6:C7)</f>
        <v>23000</v>
      </c>
      <c r="D5" s="12"/>
      <c r="E5" s="13"/>
    </row>
    <row r="6" ht="30.75" customHeight="1" spans="1:5">
      <c r="A6" s="14" t="s">
        <v>286</v>
      </c>
      <c r="B6" s="15" t="s">
        <v>205</v>
      </c>
      <c r="C6" s="16">
        <v>13000</v>
      </c>
      <c r="D6" s="17">
        <v>2290402</v>
      </c>
      <c r="E6" s="18"/>
    </row>
    <row r="7" ht="30.75" customHeight="1" spans="1:5">
      <c r="A7" s="14" t="s">
        <v>287</v>
      </c>
      <c r="B7" s="15" t="s">
        <v>288</v>
      </c>
      <c r="C7" s="16">
        <v>10000</v>
      </c>
      <c r="D7" s="17">
        <v>2290402</v>
      </c>
      <c r="E7" s="18"/>
    </row>
    <row r="8" spans="5:5">
      <c r="E8" s="19"/>
    </row>
    <row r="9" spans="5:5">
      <c r="E9" s="19"/>
    </row>
    <row r="10" spans="5:5">
      <c r="E10" s="19"/>
    </row>
    <row r="11" spans="5:5">
      <c r="E11" s="19"/>
    </row>
    <row r="12" spans="5:5">
      <c r="E12" s="19"/>
    </row>
  </sheetData>
  <mergeCells count="3">
    <mergeCell ref="A2:E2"/>
    <mergeCell ref="B3:C3"/>
    <mergeCell ref="D3:E3"/>
  </mergeCells>
  <printOptions horizontalCentered="1"/>
  <pageMargins left="0.700694444444445" right="0.700694444444445" top="1.14166666666667" bottom="0.751388888888889" header="0.298611111111111" footer="0.298611111111111"/>
  <pageSetup paperSize="9" scale="9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H18" sqref="H18"/>
    </sheetView>
  </sheetViews>
  <sheetFormatPr defaultColWidth="9" defaultRowHeight="14.25"/>
  <cols>
    <col min="3" max="3" width="9.40833333333333" customWidth="1"/>
  </cols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2020年收支平衡调整表</vt:lpstr>
      <vt:lpstr>2020市级公共预算支出调整表</vt:lpstr>
      <vt:lpstr>2020公共财政预算支出调整明细表</vt:lpstr>
      <vt:lpstr>2020一般债券分配使用明细表</vt:lpstr>
      <vt:lpstr>2020全市政府基金收支表</vt:lpstr>
      <vt:lpstr>2020本级政府基金明细</vt:lpstr>
      <vt:lpstr>2020专项债券分配使用明细表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2017-07-12T02:13:00Z</dcterms:created>
  <cp:lastPrinted>2018-06-13T08:17:00Z</cp:lastPrinted>
  <dcterms:modified xsi:type="dcterms:W3CDTF">2020-04-22T07:31:31Z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