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280" windowHeight="10500" firstSheet="13" activeTab="18"/>
  </bookViews>
  <sheets>
    <sheet name="2019全市一般公共预算收入完成" sheetId="1" r:id="rId1"/>
    <sheet name="2019市本级一般公共预算收入完成" sheetId="5" r:id="rId2"/>
    <sheet name="2019全市一般公共预算支出完成" sheetId="4" r:id="rId3"/>
    <sheet name="2019市本级一般公共预算支出完成  " sheetId="13" r:id="rId4"/>
    <sheet name="2019全市政府性基金收入完成情况" sheetId="12" r:id="rId5"/>
    <sheet name="2019全市政府性基金支出完成情况" sheetId="23" r:id="rId6"/>
    <sheet name="2019年全市国有资本经营预算收入完成情况" sheetId="32" r:id="rId7"/>
    <sheet name="2019年全市国有资本经营预算支出完成情况" sheetId="33" r:id="rId8"/>
    <sheet name="2019全市社保收入" sheetId="24" r:id="rId9"/>
    <sheet name="2019全市社保支出" sheetId="25" r:id="rId10"/>
    <sheet name="2020全市公共收入预算" sheetId="16" r:id="rId11"/>
    <sheet name="2020市本级公共收入预算 " sheetId="17" r:id="rId12"/>
    <sheet name="2020全市公共支出预算" sheetId="18" r:id="rId13"/>
    <sheet name="2020市本级公共支出预算" sheetId="19" r:id="rId14"/>
    <sheet name="2020全市政府性基金收入" sheetId="26" r:id="rId15"/>
    <sheet name="2020全市政府性基金支出" sheetId="27" r:id="rId16"/>
    <sheet name="2020年全市国有资本经营预算收入" sheetId="30" r:id="rId17"/>
    <sheet name="2020年全市国有资本经营预算支出" sheetId="31" r:id="rId18"/>
    <sheet name="2020年全市社保基金预算收入" sheetId="28" r:id="rId19"/>
    <sheet name="2020年全市社保基金支出" sheetId="29" r:id="rId20"/>
    <sheet name="Sheet1" sheetId="34" r:id="rId21"/>
  </sheets>
  <definedNames>
    <definedName name="_a999911">#REF!</definedName>
    <definedName name="_a9999111">#REF!</definedName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6">#REF!</definedName>
    <definedName name="_a99999" localSheetId="7">#REF!</definedName>
    <definedName name="_a99999" localSheetId="16">#REF!</definedName>
    <definedName name="_a99999" localSheetId="17">#REF!</definedName>
    <definedName name="_a99999" localSheetId="18">#REF!</definedName>
    <definedName name="_a99999" localSheetId="19">#REF!</definedName>
    <definedName name="_a999991" localSheetId="19">#REF!</definedName>
    <definedName name="_a999991">#REF!</definedName>
    <definedName name="_a999991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61">#REF!</definedName>
    <definedName name="_a999999999">#REF!</definedName>
    <definedName name="_Order1" hidden="1">255</definedName>
    <definedName name="_Order2" hidden="1">255</definedName>
    <definedName name="_xlnm.Print_Area" localSheetId="7">'2019年全市国有资本经营预算支出完成情况'!$A:$B</definedName>
    <definedName name="_xlnm.Print_Area" localSheetId="8">'2019全市社保收入'!$A$1:$C$36</definedName>
    <definedName name="_xlnm.Print_Area" localSheetId="9">'2019全市社保支出'!$A$1:$C$33</definedName>
    <definedName name="_xlnm.Print_Area" localSheetId="0">'2019全市一般公共预算收入完成'!$A$1:$E$40</definedName>
    <definedName name="_xlnm.Print_Area" localSheetId="2">'2019全市一般公共预算支出完成'!$A$1:$E$30</definedName>
    <definedName name="_xlnm.Print_Area" localSheetId="4">'2019全市政府性基金收入完成情况'!$A$1:$E$28</definedName>
    <definedName name="_xlnm.Print_Area" localSheetId="5">'2019全市政府性基金支出完成情况'!$A$1:$E$28</definedName>
    <definedName name="_xlnm.Print_Area" localSheetId="1">'2019市本级一般公共预算收入完成'!$A$1:$E$40</definedName>
    <definedName name="_xlnm.Print_Area" localSheetId="3">'2019市本级一般公共预算支出完成  '!$A$1:$E$30</definedName>
    <definedName name="_xlnm.Print_Area" localSheetId="17">'2020年全市国有资本经营预算支出'!$A:$B</definedName>
    <definedName name="_xlnm.Print_Area" localSheetId="14">'2020全市政府性基金收入'!$A$1:$D$28</definedName>
    <definedName name="_xlnm.Print_Area" localSheetId="15">'2020全市政府性基金支出'!$A$1:$D$25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眯成">#REF!</definedName>
    <definedName name="地区名称" localSheetId="6">#REF!</definedName>
    <definedName name="地区名称" localSheetId="7">#REF!</definedName>
    <definedName name="地区名称" localSheetId="4">#REF!</definedName>
    <definedName name="地区名称" localSheetId="5">#REF!</definedName>
    <definedName name="地区名称" localSheetId="16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10">#REF!</definedName>
    <definedName name="地区名称" localSheetId="12">#REF!</definedName>
    <definedName name="地区名称" localSheetId="14">#REF!</definedName>
    <definedName name="地区名称" localSheetId="15">#REF!</definedName>
    <definedName name="地区名称" localSheetId="11">#REF!</definedName>
    <definedName name="地区名称" localSheetId="13">#REF!</definedName>
    <definedName name="地区名称">#REF!</definedName>
    <definedName name="地区名称1" localSheetId="7">#REF!</definedName>
    <definedName name="地区名称1" localSheetId="17">#REF!</definedName>
    <definedName name="地区名称1" localSheetId="18">#REF!</definedName>
    <definedName name="地区名称1" localSheetId="19">#REF!</definedName>
    <definedName name="地区名称1">#REF!</definedName>
    <definedName name="地区名称10">#REF!</definedName>
    <definedName name="地区名称11">#REF!</definedName>
    <definedName name="地区名称12">#REF!</definedName>
    <definedName name="地区名称2" localSheetId="18">#REF!</definedName>
    <definedName name="地区名称2" localSheetId="19">#REF!</definedName>
    <definedName name="地区名称2">#REF!</definedName>
    <definedName name="地区名称21">#REF!</definedName>
    <definedName name="地区名称22">#REF!</definedName>
    <definedName name="地区名称3" localSheetId="19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78">#REF!</definedName>
    <definedName name="地区名称874">#REF!</definedName>
    <definedName name="地区名称9">#REF!</definedName>
    <definedName name="地区名称91">#REF!</definedName>
    <definedName name="地区名称第">#REF!</definedName>
    <definedName name="地区名称区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Print_Titles" localSheetId="2">'2019全市一般公共预算支出完成'!$A:$A,'2019全市一般公共预算支出完成'!$2:$4</definedName>
    <definedName name="_xlnm.Print_Titles" localSheetId="3">'2019市本级一般公共预算支出完成  '!$A:$A,'2019市本级一般公共预算支出完成  '!$2:$4</definedName>
    <definedName name="_xlnm.Print_Titles" localSheetId="4">'2019全市政府性基金收入完成情况'!$2:$4</definedName>
    <definedName name="_xlnm.Print_Titles" localSheetId="5">'2019全市政府性基金支出完成情况'!$2:$4</definedName>
    <definedName name="_xlnm.Print_Titles" localSheetId="6">'2019年全市国有资本经营预算收入完成情况'!$4:$4</definedName>
    <definedName name="_xlnm.Print_Titles" localSheetId="7">'2019年全市国有资本经营预算支出完成情况'!$4:$4</definedName>
    <definedName name="_xlnm.Print_Titles" localSheetId="14">'2020全市政府性基金收入'!$2:$4</definedName>
    <definedName name="_xlnm.Print_Titles" localSheetId="15">'2020全市政府性基金支出'!$2:$4</definedName>
    <definedName name="_xlnm.Print_Titles" localSheetId="16">'2020年全市国有资本经营预算收入'!$4:$4</definedName>
    <definedName name="_xlnm.Print_Titles" localSheetId="17">'2020年全市国有资本经营预算支出'!$4:$4</definedName>
  </definedNames>
  <calcPr calcId="144525"/>
</workbook>
</file>

<file path=xl/sharedStrings.xml><?xml version="1.0" encoding="utf-8"?>
<sst xmlns="http://schemas.openxmlformats.org/spreadsheetml/2006/main" count="623" uniqueCount="353">
  <si>
    <t>表一</t>
  </si>
  <si>
    <t>2019年全市公共财政预算收入执行情况表</t>
  </si>
  <si>
    <t>单位：万元</t>
  </si>
  <si>
    <t>科目名称</t>
  </si>
  <si>
    <t>年初预算</t>
  </si>
  <si>
    <t>实际完成</t>
  </si>
  <si>
    <t>占年初预算
（%）</t>
  </si>
  <si>
    <t>比上年增长</t>
  </si>
  <si>
    <t>收入合计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</si>
  <si>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</si>
  <si>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</si>
  <si>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</si>
  <si>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</si>
  <si>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</si>
  <si>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</si>
  <si>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</si>
  <si>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</si>
  <si>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</si>
  <si>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</si>
  <si>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</si>
  <si>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</si>
  <si>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</si>
  <si>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</si>
  <si>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</si>
  <si>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</si>
  <si>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 xml:space="preserve">    其他税收收入</t>
  </si>
  <si>
    <t>二、非税收入</t>
  </si>
  <si>
    <t xml:space="preserve">    专项收入</t>
  </si>
  <si>
    <t xml:space="preserve">      其中：排污费收入      </t>
  </si>
  <si>
    <t xml:space="preserve">           水资源收入      </t>
  </si>
  <si>
    <t xml:space="preserve">           广告收入</t>
  </si>
  <si>
    <t xml:space="preserve">           地方教育附加收入</t>
  </si>
  <si>
    <t xml:space="preserve">           文化事业建设费收入</t>
  </si>
  <si>
    <t xml:space="preserve">           残疾人就业保障金收入</t>
  </si>
  <si>
    <t xml:space="preserve">           教育资金收入</t>
  </si>
  <si>
    <t xml:space="preserve">           农田水利建设资金收入</t>
  </si>
  <si>
    <t xml:space="preserve">           森林植被恢复费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</si>
  <si>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</si>
  <si>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</si>
  <si>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</si>
  <si>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</si>
  <si>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</si>
  <si>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</si>
  <si>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</si>
  <si>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表二</t>
  </si>
  <si>
    <t>2019年市本级公共财政预算收入执行情况表</t>
  </si>
  <si>
    <t xml:space="preserve">           育林基金收入</t>
  </si>
  <si>
    <t>表三</t>
  </si>
  <si>
    <t>2019年全市公共财政预算支出执行情况表</t>
  </si>
  <si>
    <t>调整预算</t>
  </si>
  <si>
    <t>占调整预算
（%）</t>
  </si>
  <si>
    <t>比上年（同比）增长（%）</t>
  </si>
  <si>
    <t>支出总计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</si>
  <si>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</si>
  <si>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</si>
  <si>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</si>
  <si>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</si>
  <si>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</si>
  <si>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</si>
  <si>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</si>
  <si>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</si>
  <si>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</si>
  <si>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</si>
  <si>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</si>
  <si>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</si>
  <si>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</si>
  <si>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</si>
  <si>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</si>
  <si>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</si>
  <si>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</si>
  <si>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</si>
  <si>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</si>
  <si>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</si>
  <si>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二十一、应急管理事务支出</t>
  </si>
  <si>
    <t>二十二、预备费</t>
  </si>
  <si>
    <t>二十三、债务付息支出</t>
  </si>
  <si>
    <t>二十四、债务发行费用支出</t>
  </si>
  <si>
    <t>二十五、其他支出</t>
  </si>
  <si>
    <t>表四</t>
  </si>
  <si>
    <t>2019年市本级公共财政预算支出执行情况表</t>
  </si>
  <si>
    <t>表五</t>
  </si>
  <si>
    <t>2019年全市政府性基金收入预算执行情况表</t>
  </si>
  <si>
    <t>项目</t>
  </si>
  <si>
    <t>调整
预算数</t>
  </si>
  <si>
    <t>占调整
预算%</t>
  </si>
  <si>
    <t>比上年
增长%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</si>
  <si>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</si>
  <si>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</si>
  <si>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</si>
  <si>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</si>
  <si>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</si>
  <si>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</si>
  <si>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</si>
  <si>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</si>
  <si>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九、政府住房基金收入</t>
  </si>
  <si>
    <t>十、城市公用事业附加收入</t>
  </si>
  <si>
    <t>十一、国有土地收益基金收入</t>
  </si>
  <si>
    <t>十二、农业土地开发资金收入</t>
  </si>
  <si>
    <t>十三、国有土地使用权出让收入</t>
  </si>
  <si>
    <t>十四、大中型水库库区基金收入</t>
  </si>
  <si>
    <t>十五、彩票公益金收入</t>
  </si>
  <si>
    <t>十六、城市基础设施配套费收入</t>
  </si>
  <si>
    <t>十七、小型水库移民扶助基金收入</t>
  </si>
  <si>
    <t>十八、国家重大水利工程建设基金收入</t>
  </si>
  <si>
    <t>十九、车辆通行费</t>
  </si>
  <si>
    <t>二十、污水处理费收入</t>
  </si>
  <si>
    <t>二十一、彩票发行机构和彩票销售机构的业务费用</t>
  </si>
  <si>
    <t>二十二、其他政府性基金收入</t>
  </si>
  <si>
    <t>注：政府性基金收入全部在市本级</t>
  </si>
  <si>
    <t>表六</t>
  </si>
  <si>
    <t>2019年全市政府性基金支出预算执行情况表</t>
  </si>
  <si>
    <t>占调整预算
%</t>
  </si>
  <si>
    <t>比上年增长
%</t>
  </si>
  <si>
    <t>支出合计</t>
  </si>
  <si>
    <t>一、文化体育与传媒支出</t>
  </si>
  <si>
    <t>二、社会保障和就业支出</t>
  </si>
  <si>
    <t>三、节能环保支出</t>
  </si>
  <si>
    <t>四、城乡社区支出</t>
  </si>
  <si>
    <t>国有土地使用权出让收入安排的支出</t>
  </si>
  <si>
    <t>国有土地收益基金安排的支出</t>
  </si>
  <si>
    <t>农业土地开发资金安排的支出</t>
  </si>
  <si>
    <t>城市公用事业附加安排的支出</t>
  </si>
  <si>
    <t>城市基础设施配套费安排的支出</t>
  </si>
  <si>
    <t>污水处理费及安排的支出</t>
  </si>
  <si>
    <t>五、农林水支出</t>
  </si>
  <si>
    <t>六、交通运输支出</t>
  </si>
  <si>
    <t>七、资源勘探信息等支出</t>
  </si>
  <si>
    <t>新型墙体材料专项基金支出</t>
  </si>
  <si>
    <t>八、商业服务业等支出</t>
  </si>
  <si>
    <t>九、其他支出</t>
  </si>
  <si>
    <t>彩票公益金安排的支出</t>
  </si>
  <si>
    <t>其他支出</t>
  </si>
  <si>
    <t>十、债务付息支出</t>
  </si>
  <si>
    <t>地方政府专项债务付息支出</t>
  </si>
  <si>
    <t>十一、债务发行费用支出</t>
  </si>
  <si>
    <t>地方政府专项债务发行费用支出</t>
  </si>
  <si>
    <t>注：政府性基金支出全部在市本级</t>
  </si>
  <si>
    <t>表七</t>
  </si>
  <si>
    <t>2019年全市国有资本经营预算收入预算执行情况表</t>
  </si>
  <si>
    <r>
      <rPr>
        <sz val="11"/>
        <rFont val="方正仿宋_GBK"/>
        <family val="2"/>
      </rPr>
      <t>单位：万元</t>
    </r>
  </si>
  <si>
    <t>预算数</t>
  </si>
  <si>
    <t>国有资本经营收入</t>
  </si>
  <si>
    <t>利润收入</t>
  </si>
  <si>
    <t>股利、股息收入</t>
  </si>
  <si>
    <t>产权转让收入</t>
  </si>
  <si>
    <t>清算收入</t>
  </si>
  <si>
    <t>合计</t>
  </si>
  <si>
    <t>注：2019年无国有资本经营预算收入</t>
  </si>
  <si>
    <t>表八</t>
  </si>
  <si>
    <t>2019年全市国有资本经营预算支出预算执行情况表</t>
  </si>
  <si>
    <r>
      <rPr>
        <sz val="10.5"/>
        <rFont val="方正仿宋_GBK"/>
        <family val="2"/>
      </rPr>
      <t>单位：万元</t>
    </r>
  </si>
  <si>
    <r>
      <rPr>
        <b/>
        <sz val="11"/>
        <rFont val="方正书宋_GBK"/>
        <family val="2"/>
      </rPr>
      <t>科目名称</t>
    </r>
  </si>
  <si>
    <r>
      <rPr>
        <b/>
        <sz val="11"/>
        <rFont val="方正书宋_GBK"/>
        <family val="2"/>
      </rPr>
      <t>预算数</t>
    </r>
  </si>
  <si>
    <t>一、国有资本经营预算支出</t>
  </si>
  <si>
    <r>
      <rPr>
        <sz val="11"/>
        <rFont val="方正仿宋_GBK"/>
        <family val="2"/>
      </rPr>
      <t>1</t>
    </r>
    <r>
      <rPr>
        <sz val="11"/>
        <rFont val="宋体"/>
        <family val="2"/>
      </rPr>
      <t>、</t>
    </r>
    <r>
      <rPr>
        <sz val="11"/>
        <rFont val="方正仿宋_GBK"/>
        <family val="2"/>
      </rPr>
      <t>解决历史遗留问题及改革成本支出</t>
    </r>
  </si>
  <si>
    <r>
      <rPr>
        <sz val="11"/>
        <rFont val="方正仿宋_GBK"/>
        <family val="2"/>
      </rPr>
      <t>厂办大集体改革支出</t>
    </r>
  </si>
  <si>
    <t>其他解决历史遗留问题及改革成本支出</t>
  </si>
  <si>
    <r>
      <rPr>
        <b/>
        <sz val="11"/>
        <rFont val="方正仿宋_GBK"/>
        <family val="2"/>
      </rPr>
      <t>2</t>
    </r>
    <r>
      <rPr>
        <b/>
        <sz val="11"/>
        <rFont val="宋体"/>
        <family val="2"/>
      </rPr>
      <t>、</t>
    </r>
    <r>
      <rPr>
        <b/>
        <sz val="11"/>
        <rFont val="方正仿宋_GBK"/>
        <family val="2"/>
      </rPr>
      <t>国有企业资本金注入</t>
    </r>
  </si>
  <si>
    <r>
      <rPr>
        <sz val="11"/>
        <rFont val="方正仿宋_GBK"/>
        <family val="2"/>
      </rPr>
      <t>国有经济结构调整支出</t>
    </r>
  </si>
  <si>
    <t>其他国有企业资本金注入</t>
  </si>
  <si>
    <t>二、转移性支出</t>
  </si>
  <si>
    <t>1、调出资金</t>
  </si>
  <si>
    <t>注：2019年无国有资本经营预算支出</t>
  </si>
  <si>
    <t>表九</t>
  </si>
  <si>
    <t>2019年全市社会保险基金收入预算执行情况表</t>
  </si>
  <si>
    <t>比上年增长（%）</t>
  </si>
  <si>
    <t>一、基本养老保险基金收入</t>
  </si>
  <si>
    <t xml:space="preserve">      基本养老保险费收入</t>
  </si>
  <si>
    <t xml:space="preserve">      基本养老保险基金财政补贴收入</t>
  </si>
  <si>
    <t xml:space="preserve">      其他基本养老保险基金收入</t>
  </si>
  <si>
    <t>二、失业保险基金收入</t>
  </si>
  <si>
    <t xml:space="preserve">      失业保险费收入</t>
  </si>
  <si>
    <t xml:space="preserve">      失业保险基金财政补贴收入</t>
  </si>
  <si>
    <t xml:space="preserve">      其他失业保险基金收入</t>
  </si>
  <si>
    <t>三、基本医疗保险基金收入</t>
  </si>
  <si>
    <t xml:space="preserve">      基本医疗保险费收入</t>
  </si>
  <si>
    <t xml:space="preserve">      基本医疗保险基金财政补贴收入</t>
  </si>
  <si>
    <t xml:space="preserve">      其他基本医疗保险基金收入</t>
  </si>
  <si>
    <t>四、工伤保险基金收入</t>
  </si>
  <si>
    <t xml:space="preserve">      工伤保险费收入</t>
  </si>
  <si>
    <t xml:space="preserve">      工伤保险基金财政补贴收入</t>
  </si>
  <si>
    <t xml:space="preserve">      其他工伤保险基金收入</t>
  </si>
  <si>
    <t>五、生育保险基金收入</t>
  </si>
  <si>
    <t xml:space="preserve">      生育保险费收入</t>
  </si>
  <si>
    <t xml:space="preserve">      生育保险基金财政补贴收入</t>
  </si>
  <si>
    <t xml:space="preserve">      其他生育保险基金收入</t>
  </si>
  <si>
    <t>六、城乡居民基本医疗保险基金收入</t>
  </si>
  <si>
    <t xml:space="preserve">    新型农村合作医疗基金收入</t>
  </si>
  <si>
    <t xml:space="preserve">    城镇居民基本医疗保险基金收入</t>
  </si>
  <si>
    <t>七、机关事业单位基本养老保险基金收入</t>
  </si>
  <si>
    <t xml:space="preserve">      保险费收入</t>
  </si>
  <si>
    <t xml:space="preserve">       财政补贴收入</t>
  </si>
  <si>
    <t xml:space="preserve">      其他收入</t>
  </si>
  <si>
    <t>八、城乡居民基本养老保险基金收入</t>
  </si>
  <si>
    <t>使用历年结余</t>
  </si>
  <si>
    <t>总计</t>
  </si>
  <si>
    <t>注：社会保险基金收入全部在市本级</t>
  </si>
  <si>
    <t>表十</t>
  </si>
  <si>
    <t>2019年全市社会保险基金支出预算执行情况表</t>
  </si>
  <si>
    <t>一、基本养老保险基金支出</t>
  </si>
  <si>
    <t xml:space="preserve">        基本养老金</t>
  </si>
  <si>
    <t xml:space="preserve">        丧葬抚恤补助</t>
  </si>
  <si>
    <t xml:space="preserve">        其他基本养老保险基金支出</t>
  </si>
  <si>
    <t>二、失业保险基金支出</t>
  </si>
  <si>
    <t xml:space="preserve">        失业保险金</t>
  </si>
  <si>
    <t xml:space="preserve">        医疗保险费</t>
  </si>
  <si>
    <t xml:space="preserve">        职业培训和职业介绍补贴</t>
  </si>
  <si>
    <t xml:space="preserve">        其他失业保险基金支出</t>
  </si>
  <si>
    <t>三、基本医疗保险基金支出</t>
  </si>
  <si>
    <t xml:space="preserve">        基本医疗保险统筹基金</t>
  </si>
  <si>
    <t xml:space="preserve">        医疗保险个人账户基金</t>
  </si>
  <si>
    <t xml:space="preserve">        其他基本医疗保险基金支出</t>
  </si>
  <si>
    <t>四、工伤保险基金支出</t>
  </si>
  <si>
    <t xml:space="preserve">        工伤保险待遇</t>
  </si>
  <si>
    <t xml:space="preserve">        其他工伤保险基金支出</t>
  </si>
  <si>
    <t>五、生育保险基金支出</t>
  </si>
  <si>
    <t xml:space="preserve">        生育保险金</t>
  </si>
  <si>
    <t xml:space="preserve">        其他生育保险基金支出</t>
  </si>
  <si>
    <t>六、城乡居民基本医疗基金支出</t>
  </si>
  <si>
    <t xml:space="preserve">    新型农村合作医疗基金支出</t>
  </si>
  <si>
    <t xml:space="preserve">    城镇居民基本医疗保险基金支出</t>
  </si>
  <si>
    <t>七、机关事业单位基本养老保险基金支出</t>
  </si>
  <si>
    <t>八、城乡居民基本养老保险基金支出</t>
  </si>
  <si>
    <t>年末滚存结余</t>
  </si>
  <si>
    <t>总      计</t>
  </si>
  <si>
    <t>注：社会保险基金支出全部在市本级</t>
  </si>
  <si>
    <t>表十一</t>
  </si>
  <si>
    <t>2020年全市公共财政预算收入表（草案）</t>
  </si>
  <si>
    <t>项    目</t>
  </si>
  <si>
    <t>2019年完成</t>
  </si>
  <si>
    <t>2020年计划</t>
  </si>
  <si>
    <r>
      <rPr>
        <sz val="11"/>
        <rFont val="黑体"/>
        <family val="2"/>
      </rPr>
      <t>增幅</t>
    </r>
    <r>
      <rPr>
        <sz val="11"/>
        <color indexed="8"/>
        <rFont val="黑体"/>
        <family val="2"/>
      </rPr>
      <t>%</t>
    </r>
  </si>
  <si>
    <t xml:space="preserve">收入合计 </t>
  </si>
  <si>
    <t xml:space="preserve">          地方教育附加收入</t>
  </si>
  <si>
    <t xml:space="preserve">          文化事业建设费收入</t>
  </si>
  <si>
    <t xml:space="preserve">          残疾人就业保障金收入</t>
  </si>
  <si>
    <t xml:space="preserve">          教育资金收入</t>
  </si>
  <si>
    <t xml:space="preserve">          农田水利建设资金收入</t>
  </si>
  <si>
    <t>表十二</t>
  </si>
  <si>
    <t>2020年市本级公共财政预算收入表（草案）</t>
  </si>
  <si>
    <t>表十三</t>
  </si>
  <si>
    <t>2020年全市公共财政预算支出预算表（草案）</t>
  </si>
  <si>
    <t>预算科目</t>
  </si>
  <si>
    <t>2019年年初预算数</t>
  </si>
  <si>
    <t>合         计</t>
  </si>
  <si>
    <t xml:space="preserve">  1、一般公共服务</t>
  </si>
  <si>
    <t xml:space="preserve">  2、外交</t>
  </si>
  <si>
    <t xml:space="preserve">  3、国防</t>
  </si>
  <si>
    <t xml:space="preserve">  4、公共安全</t>
  </si>
  <si>
    <t xml:space="preserve">  5、教育</t>
  </si>
  <si>
    <t xml:space="preserve">  6、科学技术</t>
  </si>
  <si>
    <t xml:space="preserve">  7、文化体育与传媒</t>
  </si>
  <si>
    <t xml:space="preserve">  8、社会保障和就业</t>
  </si>
  <si>
    <t xml:space="preserve">  9、医疗卫生和计划生育</t>
  </si>
  <si>
    <t xml:space="preserve">  10、节能环保</t>
  </si>
  <si>
    <t xml:space="preserve">  11、城乡社区事务</t>
  </si>
  <si>
    <t xml:space="preserve">  12、农林水事务</t>
  </si>
  <si>
    <t xml:space="preserve">  13、交通运输</t>
  </si>
  <si>
    <t xml:space="preserve">  14、资源勘探电力信息</t>
  </si>
  <si>
    <t xml:space="preserve">  15、商业服务业等事务</t>
  </si>
  <si>
    <t xml:space="preserve">  16、金融监管等事务</t>
  </si>
  <si>
    <t xml:space="preserve">  17、国土资源气象等事务</t>
  </si>
  <si>
    <t xml:space="preserve">  18、住房保障</t>
  </si>
  <si>
    <t xml:space="preserve">  19、粮油物资储备事务</t>
  </si>
  <si>
    <r>
      <rPr>
        <sz val="11"/>
        <color indexed="8"/>
        <rFont val="宋体"/>
        <family val="2"/>
      </rPr>
      <t xml:space="preserve">  </t>
    </r>
    <r>
      <rPr>
        <sz val="11"/>
        <color indexed="8"/>
        <rFont val="宋体"/>
        <family val="2"/>
      </rPr>
      <t>2</t>
    </r>
    <r>
      <rPr>
        <sz val="11"/>
        <color indexed="8"/>
        <rFont val="宋体"/>
        <family val="2"/>
      </rPr>
      <t>0、</t>
    </r>
    <r>
      <rPr>
        <sz val="11"/>
        <color indexed="8"/>
        <rFont val="宋体"/>
        <family val="2"/>
      </rPr>
      <t>灾害防治及应急管理支出</t>
    </r>
  </si>
  <si>
    <t xml:space="preserve">  20、预备费</t>
  </si>
  <si>
    <t xml:space="preserve">  21、其他支出</t>
  </si>
  <si>
    <r>
      <rPr>
        <sz val="11"/>
        <color indexed="8"/>
        <rFont val="宋体"/>
        <family val="2"/>
      </rPr>
      <t xml:space="preserve">  </t>
    </r>
    <r>
      <rPr>
        <sz val="11"/>
        <color indexed="8"/>
        <rFont val="宋体"/>
        <family val="2"/>
      </rPr>
      <t>2</t>
    </r>
    <r>
      <rPr>
        <sz val="11"/>
        <color indexed="8"/>
        <rFont val="宋体"/>
        <family val="2"/>
      </rPr>
      <t>2、</t>
    </r>
    <r>
      <rPr>
        <sz val="11"/>
        <color indexed="8"/>
        <rFont val="宋体"/>
        <family val="2"/>
      </rPr>
      <t>债务还本支出</t>
    </r>
  </si>
  <si>
    <r>
      <rPr>
        <sz val="11"/>
        <color indexed="8"/>
        <rFont val="宋体"/>
        <family val="2"/>
      </rPr>
      <t xml:space="preserve">  2</t>
    </r>
    <r>
      <rPr>
        <sz val="11"/>
        <color indexed="8"/>
        <rFont val="宋体"/>
        <family val="2"/>
      </rPr>
      <t>3</t>
    </r>
    <r>
      <rPr>
        <sz val="11"/>
        <color indexed="8"/>
        <rFont val="宋体"/>
        <family val="2"/>
      </rPr>
      <t>、债务付息支出</t>
    </r>
  </si>
  <si>
    <r>
      <rPr>
        <sz val="11"/>
        <color indexed="8"/>
        <rFont val="宋体"/>
        <family val="2"/>
      </rPr>
      <t xml:space="preserve">  2</t>
    </r>
    <r>
      <rPr>
        <sz val="11"/>
        <color indexed="8"/>
        <rFont val="宋体"/>
        <family val="2"/>
      </rPr>
      <t>4</t>
    </r>
    <r>
      <rPr>
        <sz val="11"/>
        <color indexed="8"/>
        <rFont val="宋体"/>
        <family val="2"/>
      </rPr>
      <t>、债务发行费用支出</t>
    </r>
  </si>
  <si>
    <t>表十四</t>
  </si>
  <si>
    <t>2020年市本级公共财政预算支出预算表（草案）</t>
  </si>
  <si>
    <t>2019年年初
预算数</t>
  </si>
  <si>
    <t>表十五</t>
  </si>
  <si>
    <t>2020年全市政府性基金收入预算表(草案）</t>
  </si>
  <si>
    <t>2019完成数</t>
  </si>
  <si>
    <t>2020预算数</t>
  </si>
  <si>
    <t>比上年增长
（%）</t>
  </si>
  <si>
    <t>注：政府性基金预算收入全部在市本级</t>
  </si>
  <si>
    <t>表十六</t>
  </si>
  <si>
    <t>2020年全市政府性基金支出预算表(草案）</t>
  </si>
  <si>
    <t>2019年初预算数</t>
  </si>
  <si>
    <t>国有土地使用权出让收入及对应专项债务收入安排的支出</t>
  </si>
  <si>
    <t>国有土地收益基金及对应专项债务收入安排的支出</t>
  </si>
  <si>
    <t>农业土地开发资金及对应专项债务收入安排的支出</t>
  </si>
  <si>
    <t>城市基础设施配套费及对应专项债务收入安排的支出</t>
  </si>
  <si>
    <t>污水处理费及对应专项债务收入安排的支出</t>
  </si>
  <si>
    <t>七、商业服务业等支出</t>
  </si>
  <si>
    <t>八、其他支出</t>
  </si>
  <si>
    <t>彩票公益金及对应专项债务收入安排的支出</t>
  </si>
  <si>
    <t>九、债务付息支出</t>
  </si>
  <si>
    <t>十、债务发行费用支出</t>
  </si>
  <si>
    <t>注：政府性基金预算支出全部在市本级</t>
  </si>
  <si>
    <t>表十七</t>
  </si>
  <si>
    <t>2020年全市国有资本经营预算收入预算表（草案）</t>
  </si>
  <si>
    <t>注：2020年无国有资本经营预算</t>
  </si>
  <si>
    <t>表十八</t>
  </si>
  <si>
    <t>2020年全市国有资本经营预算支出预算表（草案）</t>
  </si>
  <si>
    <t>表十九</t>
  </si>
  <si>
    <t>2020年全市社会保险基金收入预算表（草案）</t>
  </si>
  <si>
    <t>一、社保保险基金收入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</si>
  <si>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</si>
  <si>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</si>
  <si>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</si>
  <si>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</si>
  <si>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 xml:space="preserve">    其他企业职工基本养老保险基金收入</t>
  </si>
  <si>
    <t>城镇职工医疗保险（含生育保险）基金收入</t>
  </si>
  <si>
    <t>城镇职工基本医疗保险费收入</t>
  </si>
  <si>
    <t>城镇职工基本医疗保险基金财政补贴收入</t>
  </si>
  <si>
    <t>城镇职工基本医疗保险基金利息收入</t>
  </si>
  <si>
    <t xml:space="preserve">    其他城镇职工基本医疗保险基金收入</t>
  </si>
  <si>
    <t>城乡居民基本养老保险基金收入</t>
  </si>
  <si>
    <t>城乡居民基本养老保险缴费收入</t>
  </si>
  <si>
    <t>城乡居民基本养老保险基金财政补贴收入</t>
  </si>
  <si>
    <t>城乡居民基本养老保险基金利息收入</t>
  </si>
  <si>
    <t xml:space="preserve">    其他城乡居民基本养老保险基金收入</t>
  </si>
  <si>
    <t>机关事业单位基本养老保险基金收入</t>
  </si>
  <si>
    <t>机关事业单位基本养老保险费收入</t>
  </si>
  <si>
    <t>机关事业单位基本养老保险基金财政补贴收入</t>
  </si>
  <si>
    <t>机关事业单位基本养老保险基金利息收入</t>
  </si>
  <si>
    <t xml:space="preserve">    其他机关事业单位基本养老保险基金收入</t>
  </si>
  <si>
    <t>城乡居民基本医疗保险基金收入</t>
  </si>
  <si>
    <t>城乡居民基本医疗保险缴费收入</t>
  </si>
  <si>
    <t>城乡居民基本医疗保险基金财政补贴收入</t>
  </si>
  <si>
    <t>城乡居民基本医疗保险基金利息收入</t>
  </si>
  <si>
    <t xml:space="preserve">    其他城乡居民基本医疗保险基金收入</t>
  </si>
  <si>
    <t>二、转移性收入</t>
  </si>
  <si>
    <t>上年结余收入</t>
  </si>
  <si>
    <t>社保保险基金预算上年结余收入</t>
  </si>
  <si>
    <t>注：社会保险基金预算收入全部在市本级</t>
  </si>
  <si>
    <t>表二十</t>
  </si>
  <si>
    <t>2020年全市社会保险基金支出预算表（草案）</t>
  </si>
  <si>
    <t>一、社会保险基金支出</t>
  </si>
  <si>
    <t>企业职工基本养老保险基金支出</t>
  </si>
  <si>
    <t>基本养老金</t>
  </si>
  <si>
    <t>丧葬抚恤补助</t>
  </si>
  <si>
    <t>其他企业职工基本养老保险基金支出</t>
  </si>
  <si>
    <t>城镇职工基本医疗保险（含生育保险）基金支出</t>
  </si>
  <si>
    <t>基本医疗保险统筹基金</t>
  </si>
  <si>
    <t>城镇职工基本医疗保险个人账户基金</t>
  </si>
  <si>
    <t>城乡居民基本养老保险基金支出</t>
  </si>
  <si>
    <t xml:space="preserve">    基础养老金支出</t>
  </si>
  <si>
    <t xml:space="preserve">    个人账户养老金支出</t>
  </si>
  <si>
    <t xml:space="preserve">    其他城乡居民基本养老保险基金支出</t>
  </si>
  <si>
    <t>机关事业单位基本养老保险基金支出</t>
  </si>
  <si>
    <t xml:space="preserve">    基本养老金支出</t>
  </si>
  <si>
    <t>城乡居民基本医疗保险基金支出</t>
  </si>
  <si>
    <t>城乡居民基本医疗保险基金医疗待遇支出</t>
  </si>
  <si>
    <t>大病医疗保险支出</t>
  </si>
  <si>
    <t>其他社会保险基金支出</t>
  </si>
  <si>
    <t>年终结余</t>
  </si>
  <si>
    <t>社会保险基金预算年终结余</t>
  </si>
  <si>
    <t>注：社会保险基金预算支出全部在市本级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</si>
</sst>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_က"/>
    <numFmt numFmtId="179" formatCode="0.0_ "/>
    <numFmt numFmtId="180" formatCode="0.00_ "/>
    <numFmt numFmtId="181" formatCode="0;_㐀"/>
    <numFmt numFmtId="182" formatCode="0;_쀀"/>
    <numFmt numFmtId="183" formatCode="0;_ఀ"/>
  </numFmts>
  <fonts count="55">
    <font>
      <sz val="12"/>
      <name val="宋体"/>
      <family val="2"/>
    </font>
    <font>
      <sz val="10"/>
      <name val="Arial"/>
      <family val="2"/>
    </font>
    <font>
      <sz val="11"/>
      <name val="Times New Roman"/>
      <family val="2"/>
    </font>
    <font>
      <sz val="11"/>
      <name val="宋体"/>
      <family val="2"/>
    </font>
    <font>
      <b/>
      <sz val="11"/>
      <name val="宋体"/>
      <family val="2"/>
    </font>
    <font>
      <sz val="9"/>
      <name val="Times New Roman"/>
      <family val="2"/>
    </font>
    <font>
      <sz val="16"/>
      <name val="黑体"/>
      <family val="2"/>
    </font>
    <font>
      <sz val="21"/>
      <name val="经典标宋简"/>
      <family val="2"/>
    </font>
    <font>
      <sz val="11"/>
      <name val="黑体"/>
      <family val="2"/>
    </font>
    <font>
      <sz val="11"/>
      <color indexed="8"/>
      <name val="宋体"/>
      <family val="2"/>
    </font>
    <font>
      <sz val="11"/>
      <color indexed="8"/>
      <name val="Times New Roman"/>
      <family val="2"/>
    </font>
    <font>
      <b/>
      <sz val="11"/>
      <name val="Times New Roman"/>
      <family val="2"/>
    </font>
    <font>
      <sz val="12"/>
      <name val="Times New Roman"/>
      <family val="2"/>
    </font>
    <font>
      <sz val="18"/>
      <name val="经典标宋简"/>
      <family val="2"/>
    </font>
    <font>
      <sz val="10.5"/>
      <name val="Times New Roman"/>
      <family val="2"/>
    </font>
    <font>
      <b/>
      <sz val="11"/>
      <name val="方正仿宋_GBK"/>
      <family val="2"/>
    </font>
    <font>
      <sz val="11"/>
      <name val="方正仿宋_GBK"/>
      <family val="2"/>
    </font>
    <font>
      <b/>
      <sz val="11"/>
      <name val="方正书宋_GBK"/>
      <family val="2"/>
    </font>
    <font>
      <b/>
      <sz val="12"/>
      <name val="仿宋_GB2312"/>
      <family val="2"/>
    </font>
    <font>
      <b/>
      <sz val="12"/>
      <name val="宋体"/>
      <family val="2"/>
    </font>
    <font>
      <sz val="16"/>
      <name val="宋体"/>
      <family val="2"/>
    </font>
    <font>
      <sz val="12"/>
      <name val="黑体"/>
      <family val="2"/>
    </font>
    <font>
      <sz val="16"/>
      <color indexed="8"/>
      <name val="黑体"/>
      <family val="2"/>
    </font>
    <font>
      <sz val="11"/>
      <color indexed="8"/>
      <name val="黑体"/>
      <family val="2"/>
    </font>
    <font>
      <sz val="18"/>
      <name val="宋体"/>
      <family val="2"/>
    </font>
    <font>
      <sz val="14"/>
      <name val="宋体"/>
      <family val="2"/>
    </font>
    <font>
      <sz val="12"/>
      <color indexed="8"/>
      <name val="宋体"/>
      <family val="2"/>
    </font>
    <font>
      <sz val="21"/>
      <color indexed="8"/>
      <name val="经典标宋简"/>
      <family val="2"/>
    </font>
    <font>
      <sz val="14"/>
      <color indexed="8"/>
      <name val="宋体"/>
      <family val="2"/>
    </font>
    <font>
      <sz val="21"/>
      <name val="宋体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宋体"/>
      <family val="2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7"/>
      <name val="宋体"/>
      <family val="2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20"/>
      <name val="宋体"/>
      <family val="2"/>
    </font>
    <font>
      <sz val="10"/>
      <name val="Helv"/>
      <family val="2"/>
    </font>
    <font>
      <sz val="10.5"/>
      <name val="方正仿宋_GBK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5" fillId="0" borderId="0" applyFont="0" applyFill="0" applyBorder="0" applyProtection="0">
      <alignment/>
    </xf>
    <xf numFmtId="0" fontId="30" fillId="2" borderId="0" applyNumberFormat="0" applyBorder="0" applyProtection="0">
      <alignment/>
    </xf>
    <xf numFmtId="0" fontId="39" fillId="3" borderId="1" applyNumberFormat="0" applyProtection="0">
      <alignment/>
    </xf>
    <xf numFmtId="44" fontId="35" fillId="0" borderId="0" applyFont="0" applyFill="0" applyBorder="0" applyProtection="0">
      <alignment/>
    </xf>
    <xf numFmtId="0" fontId="41" fillId="0" borderId="0">
      <alignment/>
      <protection locked="0"/>
    </xf>
    <xf numFmtId="41" fontId="35" fillId="0" borderId="0" applyFont="0" applyFill="0" applyBorder="0" applyProtection="0">
      <alignment/>
    </xf>
    <xf numFmtId="0" fontId="30" fillId="4" borderId="0" applyNumberFormat="0" applyBorder="0" applyProtection="0">
      <alignment/>
    </xf>
    <xf numFmtId="0" fontId="33" fillId="5" borderId="0" applyNumberFormat="0" applyBorder="0" applyProtection="0">
      <alignment/>
    </xf>
    <xf numFmtId="43" fontId="35" fillId="0" borderId="0" applyFont="0" applyFill="0" applyBorder="0" applyProtection="0">
      <alignment/>
    </xf>
    <xf numFmtId="0" fontId="40" fillId="6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9" fontId="35" fillId="0" borderId="0" applyFont="0" applyFill="0" applyBorder="0" applyProtection="0">
      <alignment/>
    </xf>
    <xf numFmtId="0" fontId="38" fillId="0" borderId="0" applyNumberFormat="0" applyFill="0" applyBorder="0" applyProtection="0">
      <alignment/>
    </xf>
    <xf numFmtId="0" fontId="35" fillId="7" borderId="2" applyNumberFormat="0" applyFont="0" applyProtection="0">
      <alignment/>
    </xf>
    <xf numFmtId="0" fontId="40" fillId="8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42" fillId="0" borderId="3" applyNumberFormat="0" applyFill="0" applyProtection="0">
      <alignment/>
    </xf>
    <xf numFmtId="0" fontId="40" fillId="9" borderId="0" applyNumberFormat="0" applyBorder="0" applyProtection="0">
      <alignment/>
    </xf>
    <xf numFmtId="0" fontId="46" fillId="0" borderId="4" applyNumberFormat="0" applyFill="0" applyProtection="0">
      <alignment/>
    </xf>
    <xf numFmtId="0" fontId="48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5" fillId="12" borderId="5" applyNumberFormat="0" applyProtection="0">
      <alignment/>
    </xf>
    <xf numFmtId="0" fontId="36" fillId="12" borderId="1" applyNumberFormat="0" applyProtection="0">
      <alignment/>
    </xf>
    <xf numFmtId="0" fontId="32" fillId="13" borderId="6" applyNumberFormat="0" applyProtection="0">
      <alignment/>
    </xf>
    <xf numFmtId="0" fontId="3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5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49" fillId="16" borderId="0" applyNumberFormat="0" applyBorder="0" applyProtection="0">
      <alignment/>
    </xf>
    <xf numFmtId="0" fontId="51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4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30" fillId="21" borderId="0" applyNumberFormat="0" applyBorder="0" applyProtection="0">
      <alignment/>
    </xf>
    <xf numFmtId="0" fontId="30" fillId="22" borderId="0" applyNumberFormat="0" applyBorder="0" applyProtection="0">
      <alignment/>
    </xf>
    <xf numFmtId="0" fontId="3" fillId="0" borderId="0">
      <alignment/>
      <protection/>
    </xf>
    <xf numFmtId="0" fontId="30" fillId="23" borderId="0" applyNumberFormat="0" applyBorder="0" applyProtection="0">
      <alignment/>
    </xf>
    <xf numFmtId="0" fontId="40" fillId="24" borderId="0" applyNumberFormat="0" applyBorder="0" applyProtection="0">
      <alignment/>
    </xf>
    <xf numFmtId="0" fontId="40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4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40" fillId="30" borderId="0" applyNumberFormat="0" applyBorder="0" applyProtection="0">
      <alignment/>
    </xf>
    <xf numFmtId="0" fontId="40" fillId="31" borderId="0" applyNumberFormat="0" applyBorder="0" applyProtection="0">
      <alignment/>
    </xf>
    <xf numFmtId="0" fontId="30" fillId="32" borderId="0" applyNumberFormat="0" applyBorder="0" applyProtection="0">
      <alignment/>
    </xf>
    <xf numFmtId="0" fontId="40" fillId="33" borderId="0" applyNumberFormat="0" applyBorder="0" applyProtection="0">
      <alignment/>
    </xf>
    <xf numFmtId="0" fontId="52" fillId="34" borderId="0" applyNumberFormat="0" applyBorder="0" applyProtection="0">
      <alignment/>
    </xf>
    <xf numFmtId="0" fontId="52" fillId="34" borderId="0" applyNumberFormat="0" applyBorder="0" applyProtection="0">
      <alignment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10" borderId="0" applyNumberFormat="0" applyBorder="0" applyProtection="0">
      <alignment/>
    </xf>
  </cellStyleXfs>
  <cellXfs count="193">
    <xf numFmtId="0" fontId="0" fillId="0" borderId="0" xfId="0" applyAlignment="1">
      <alignment vertical="center"/>
    </xf>
    <xf numFmtId="0" fontId="2" fillId="0" borderId="0" xfId="24" applyNumberFormat="1" applyFont="1" applyFill="1" applyBorder="1" applyAlignment="1" applyProtection="1">
      <alignment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4" fillId="0" borderId="0" xfId="24" applyNumberFormat="1" applyFont="1" applyFill="1" applyBorder="1" applyAlignment="1" applyProtection="1">
      <alignment horizontal="left" vertical="top" indent="1"/>
      <protection locked="0"/>
    </xf>
    <xf numFmtId="0" fontId="3" fillId="0" borderId="0" xfId="24" applyNumberFormat="1" applyFont="1" applyFill="1" applyBorder="1" applyAlignment="1" applyProtection="1">
      <alignment horizontal="left" vertical="top" indent="2"/>
      <protection locked="0"/>
    </xf>
    <xf numFmtId="0" fontId="4" fillId="0" borderId="0" xfId="24" applyNumberFormat="1" applyFont="1" applyFill="1" applyBorder="1" applyAlignment="1" applyProtection="1">
      <alignment vertical="top"/>
      <protection locked="0"/>
    </xf>
    <xf numFmtId="176" fontId="2" fillId="0" borderId="0" xfId="24" applyNumberFormat="1" applyFont="1" applyFill="1" applyBorder="1" applyAlignment="1" applyProtection="1">
      <alignment vertical="center"/>
      <protection locked="0"/>
    </xf>
    <xf numFmtId="0" fontId="5" fillId="0" borderId="0" xfId="24" applyNumberFormat="1" applyFont="1" applyFill="1" applyBorder="1" applyAlignment="1" applyProtection="1">
      <alignment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7" fillId="0" borderId="0" xfId="24" applyNumberFormat="1" applyFont="1" applyFill="1" applyAlignment="1" applyProtection="1">
      <alignment horizontal="center" vertical="top"/>
      <protection locked="0"/>
    </xf>
    <xf numFmtId="176" fontId="0" fillId="0" borderId="0" xfId="24" applyNumberFormat="1" applyFont="1" applyFill="1" applyBorder="1" applyAlignment="1" applyProtection="1">
      <alignment vertical="center"/>
      <protection locked="0"/>
    </xf>
    <xf numFmtId="0" fontId="8" fillId="0" borderId="9" xfId="24" applyNumberFormat="1" applyFont="1" applyFill="1" applyBorder="1" applyAlignment="1" applyProtection="1">
      <alignment horizontal="center" vertical="center"/>
      <protection locked="0"/>
    </xf>
    <xf numFmtId="176" fontId="8" fillId="0" borderId="9" xfId="24" applyNumberFormat="1" applyFont="1" applyFill="1" applyBorder="1" applyAlignment="1" applyProtection="1">
      <alignment horizontal="center" vertical="center"/>
      <protection locked="0"/>
    </xf>
    <xf numFmtId="0" fontId="4" fillId="0" borderId="9" xfId="24" applyNumberFormat="1" applyFont="1" applyFill="1" applyBorder="1" applyAlignment="1" applyProtection="1">
      <alignment horizontal="left" vertical="center"/>
      <protection locked="0"/>
    </xf>
    <xf numFmtId="176" fontId="3" fillId="0" borderId="9" xfId="24" applyNumberFormat="1" applyFont="1" applyFill="1" applyBorder="1" applyAlignment="1" applyProtection="1">
      <alignment vertical="center"/>
      <protection locked="0"/>
    </xf>
    <xf numFmtId="0" fontId="4" fillId="0" borderId="9" xfId="24" applyNumberFormat="1" applyFont="1" applyFill="1" applyBorder="1" applyAlignment="1" applyProtection="1">
      <alignment horizontal="left" vertical="center" wrapText="1" indent="1"/>
      <protection locked="0"/>
    </xf>
    <xf numFmtId="176" fontId="4" fillId="0" borderId="9" xfId="24" applyNumberFormat="1" applyFont="1" applyFill="1" applyBorder="1" applyAlignment="1" applyProtection="1">
      <alignment vertical="center"/>
      <protection locked="0"/>
    </xf>
    <xf numFmtId="0" fontId="3" fillId="0" borderId="9" xfId="24" applyNumberFormat="1" applyFont="1" applyFill="1" applyBorder="1" applyAlignment="1" applyProtection="1">
      <alignment horizontal="left" vertical="center" indent="2"/>
      <protection locked="0"/>
    </xf>
    <xf numFmtId="176" fontId="2" fillId="0" borderId="9" xfId="24" applyNumberFormat="1" applyFont="1" applyFill="1" applyBorder="1" applyAlignment="1" applyProtection="1">
      <alignment horizontal="right" vertical="center"/>
      <protection locked="0"/>
    </xf>
    <xf numFmtId="49" fontId="4" fillId="0" borderId="9" xfId="24" applyNumberFormat="1" applyFont="1" applyFill="1" applyBorder="1" applyAlignment="1" applyProtection="1">
      <alignment horizontal="left" vertical="center" indent="1"/>
      <protection locked="0"/>
    </xf>
    <xf numFmtId="49" fontId="3" fillId="0" borderId="9" xfId="24" applyNumberFormat="1" applyFont="1" applyFill="1" applyBorder="1" applyAlignment="1" applyProtection="1">
      <alignment horizontal="left" vertical="center" indent="2"/>
      <protection locked="0"/>
    </xf>
    <xf numFmtId="49" fontId="3" fillId="0" borderId="9" xfId="24" applyNumberFormat="1" applyFont="1" applyFill="1" applyBorder="1" applyAlignment="1" applyProtection="1">
      <alignment horizontal="left" vertical="center" indent="1"/>
      <protection locked="0"/>
    </xf>
    <xf numFmtId="49" fontId="9" fillId="0" borderId="9" xfId="24" applyNumberFormat="1" applyFont="1" applyFill="1" applyBorder="1" applyAlignment="1" applyProtection="1">
      <alignment horizontal="left" vertical="center" indent="1"/>
      <protection locked="0"/>
    </xf>
    <xf numFmtId="176" fontId="10" fillId="0" borderId="9" xfId="24" applyNumberFormat="1" applyFont="1" applyFill="1" applyBorder="1" applyAlignment="1" applyProtection="1">
      <alignment horizontal="right" vertical="center"/>
      <protection locked="0"/>
    </xf>
    <xf numFmtId="49" fontId="4" fillId="0" borderId="10" xfId="24" applyNumberFormat="1" applyFont="1" applyFill="1" applyBorder="1" applyAlignment="1" applyProtection="1">
      <alignment horizontal="left" vertical="center" indent="1"/>
      <protection locked="0"/>
    </xf>
    <xf numFmtId="176" fontId="3" fillId="0" borderId="10" xfId="24" applyNumberFormat="1" applyFont="1" applyFill="1" applyBorder="1" applyAlignment="1" applyProtection="1">
      <alignment vertical="center"/>
      <protection locked="0"/>
    </xf>
    <xf numFmtId="49" fontId="4" fillId="0" borderId="9" xfId="24" applyNumberFormat="1" applyFont="1" applyFill="1" applyBorder="1" applyAlignment="1" applyProtection="1">
      <alignment horizontal="left" vertical="center"/>
      <protection locked="0"/>
    </xf>
    <xf numFmtId="49" fontId="3" fillId="0" borderId="0" xfId="24" applyNumberFormat="1" applyFont="1" applyFill="1" applyAlignment="1" applyProtection="1">
      <alignment horizontal="left" vertical="top"/>
      <protection locked="0"/>
    </xf>
    <xf numFmtId="176" fontId="3" fillId="0" borderId="0" xfId="24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73" applyNumberFormat="1" applyFont="1" applyFill="1" applyBorder="1" applyAlignment="1">
      <alignment vertical="center"/>
      <protection/>
    </xf>
    <xf numFmtId="0" fontId="11" fillId="0" borderId="0" xfId="73" applyNumberFormat="1" applyFont="1" applyFill="1" applyBorder="1" applyAlignment="1">
      <alignment vertical="center"/>
      <protection/>
    </xf>
    <xf numFmtId="49" fontId="11" fillId="0" borderId="0" xfId="73" applyNumberFormat="1" applyFont="1" applyFill="1" applyBorder="1" applyAlignment="1">
      <alignment horizontal="left" vertical="center" indent="1"/>
      <protection/>
    </xf>
    <xf numFmtId="0" fontId="2" fillId="0" borderId="0" xfId="73" applyNumberFormat="1" applyFont="1" applyFill="1" applyBorder="1" applyAlignment="1">
      <alignment horizontal="left" vertical="center" indent="2"/>
      <protection/>
    </xf>
    <xf numFmtId="0" fontId="12" fillId="0" borderId="0" xfId="73" applyNumberFormat="1" applyFont="1" applyFill="1" applyBorder="1" applyAlignment="1">
      <alignment vertical="center"/>
      <protection/>
    </xf>
    <xf numFmtId="176" fontId="12" fillId="0" borderId="0" xfId="73" applyNumberFormat="1" applyFont="1" applyFill="1" applyBorder="1" applyAlignment="1">
      <alignment vertical="center"/>
      <protection/>
    </xf>
    <xf numFmtId="0" fontId="6" fillId="0" borderId="0" xfId="73" applyNumberFormat="1" applyFont="1" applyFill="1" applyBorder="1" applyAlignment="1">
      <alignment vertical="center"/>
      <protection/>
    </xf>
    <xf numFmtId="0" fontId="7" fillId="0" borderId="0" xfId="73" applyNumberFormat="1" applyFont="1" applyFill="1" applyAlignment="1">
      <alignment horizontal="center" vertical="center"/>
      <protection/>
    </xf>
    <xf numFmtId="176" fontId="0" fillId="0" borderId="0" xfId="73" applyNumberFormat="1" applyFont="1" applyFill="1" applyBorder="1" applyAlignment="1">
      <alignment vertical="center"/>
      <protection/>
    </xf>
    <xf numFmtId="0" fontId="8" fillId="0" borderId="9" xfId="73" applyNumberFormat="1" applyFont="1" applyFill="1" applyBorder="1" applyAlignment="1">
      <alignment horizontal="center" vertical="center"/>
      <protection/>
    </xf>
    <xf numFmtId="176" fontId="8" fillId="0" borderId="9" xfId="73" applyNumberFormat="1" applyFont="1" applyFill="1" applyBorder="1" applyAlignment="1">
      <alignment horizontal="center" vertical="center"/>
      <protection/>
    </xf>
    <xf numFmtId="0" fontId="4" fillId="0" borderId="9" xfId="73" applyNumberFormat="1" applyFont="1" applyFill="1" applyBorder="1" applyAlignment="1">
      <alignment vertical="center"/>
      <protection/>
    </xf>
    <xf numFmtId="176" fontId="4" fillId="0" borderId="9" xfId="73" applyNumberFormat="1" applyFont="1" applyFill="1" applyBorder="1" applyAlignment="1">
      <alignment vertical="center"/>
      <protection/>
    </xf>
    <xf numFmtId="49" fontId="4" fillId="0" borderId="9" xfId="73" applyNumberFormat="1" applyFont="1" applyFill="1" applyBorder="1" applyAlignment="1">
      <alignment horizontal="left" vertical="center" indent="1"/>
      <protection/>
    </xf>
    <xf numFmtId="177" fontId="4" fillId="0" borderId="9" xfId="73" applyNumberFormat="1" applyFont="1" applyFill="1" applyBorder="1" applyAlignment="1">
      <alignment vertical="center"/>
      <protection/>
    </xf>
    <xf numFmtId="0" fontId="3" fillId="0" borderId="9" xfId="73" applyNumberFormat="1" applyFont="1" applyFill="1" applyBorder="1" applyAlignment="1">
      <alignment horizontal="left" vertical="center" indent="2"/>
      <protection/>
    </xf>
    <xf numFmtId="176" fontId="2" fillId="0" borderId="9" xfId="73" applyNumberFormat="1" applyFont="1" applyFill="1" applyBorder="1" applyAlignment="1">
      <alignment horizontal="right" vertical="center"/>
      <protection/>
    </xf>
    <xf numFmtId="176" fontId="2" fillId="0" borderId="0" xfId="73" applyNumberFormat="1" applyFont="1" applyFill="1" applyBorder="1" applyAlignment="1">
      <alignment horizontal="left" vertical="center" indent="2"/>
      <protection/>
    </xf>
    <xf numFmtId="0" fontId="3" fillId="0" borderId="9" xfId="73" applyNumberFormat="1" applyFont="1" applyFill="1" applyBorder="1" applyAlignment="1">
      <alignment horizontal="left" vertical="center"/>
      <protection/>
    </xf>
    <xf numFmtId="176" fontId="2" fillId="0" borderId="0" xfId="73" applyNumberFormat="1" applyFont="1" applyFill="1" applyBorder="1" applyAlignment="1">
      <alignment vertical="center"/>
      <protection/>
    </xf>
    <xf numFmtId="176" fontId="3" fillId="0" borderId="9" xfId="73" applyNumberFormat="1" applyFont="1" applyFill="1" applyBorder="1" applyAlignment="1">
      <alignment vertical="center"/>
      <protection/>
    </xf>
    <xf numFmtId="49" fontId="4" fillId="0" borderId="9" xfId="73" applyNumberFormat="1" applyFont="1" applyFill="1" applyBorder="1" applyAlignment="1">
      <alignment horizontal="left" vertical="center"/>
      <protection/>
    </xf>
    <xf numFmtId="0" fontId="3" fillId="0" borderId="0" xfId="73" applyNumberFormat="1" applyFont="1" applyFill="1" applyBorder="1" applyAlignment="1">
      <alignment vertical="center"/>
      <protection/>
    </xf>
    <xf numFmtId="176" fontId="3" fillId="0" borderId="0" xfId="73" applyNumberFormat="1" applyFont="1" applyFill="1" applyBorder="1" applyAlignment="1">
      <alignment vertical="center"/>
      <protection/>
    </xf>
    <xf numFmtId="49" fontId="5" fillId="0" borderId="0" xfId="24" applyNumberFormat="1" applyFont="1" applyFill="1" applyBorder="1" applyAlignment="1" applyProtection="1">
      <alignment horizontal="left" vertical="top" indent="1"/>
      <protection locked="0"/>
    </xf>
    <xf numFmtId="49" fontId="5" fillId="0" borderId="0" xfId="24" applyNumberFormat="1" applyFont="1" applyFill="1" applyBorder="1" applyAlignment="1" applyProtection="1">
      <alignment horizontal="left" vertical="top" indent="2"/>
      <protection locked="0"/>
    </xf>
    <xf numFmtId="177" fontId="2" fillId="0" borderId="0" xfId="24" applyNumberFormat="1" applyFont="1" applyFill="1" applyBorder="1" applyAlignment="1" applyProtection="1">
      <alignment vertical="top"/>
      <protection locked="0"/>
    </xf>
    <xf numFmtId="0" fontId="13" fillId="0" borderId="0" xfId="24" applyNumberFormat="1" applyFont="1" applyFill="1" applyBorder="1" applyAlignment="1" applyProtection="1">
      <alignment horizontal="center" vertical="center"/>
      <protection locked="0"/>
    </xf>
    <xf numFmtId="177" fontId="13" fillId="0" borderId="0" xfId="24" applyNumberFormat="1" applyFont="1" applyFill="1" applyBorder="1" applyAlignment="1" applyProtection="1">
      <alignment horizontal="center" vertical="center"/>
      <protection locked="0"/>
    </xf>
    <xf numFmtId="177" fontId="14" fillId="0" borderId="0" xfId="24" applyNumberFormat="1" applyFont="1" applyFill="1" applyBorder="1" applyAlignment="1" applyProtection="1">
      <alignment horizontal="center" vertical="center"/>
      <protection locked="0"/>
    </xf>
    <xf numFmtId="0" fontId="11" fillId="0" borderId="9" xfId="24" applyNumberFormat="1" applyFont="1" applyFill="1" applyBorder="1" applyAlignment="1" applyProtection="1">
      <alignment horizontal="center" vertical="center"/>
      <protection locked="0"/>
    </xf>
    <xf numFmtId="177" fontId="11" fillId="0" borderId="9" xfId="24" applyNumberFormat="1" applyFont="1" applyFill="1" applyBorder="1" applyAlignment="1" applyProtection="1">
      <alignment horizontal="center" vertical="center"/>
      <protection locked="0"/>
    </xf>
    <xf numFmtId="0" fontId="15" fillId="0" borderId="9" xfId="24" applyNumberFormat="1" applyFont="1" applyFill="1" applyBorder="1" applyAlignment="1" applyProtection="1">
      <alignment horizontal="left" vertical="center"/>
      <protection locked="0"/>
    </xf>
    <xf numFmtId="177" fontId="2" fillId="0" borderId="9" xfId="24" applyNumberFormat="1" applyFont="1" applyFill="1" applyBorder="1" applyAlignment="1" applyProtection="1">
      <alignment vertical="center"/>
      <protection locked="0"/>
    </xf>
    <xf numFmtId="49" fontId="16" fillId="0" borderId="9" xfId="2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9" xfId="24" applyNumberFormat="1" applyFont="1" applyFill="1" applyBorder="1" applyAlignment="1" applyProtection="1">
      <alignment horizontal="right" vertical="center"/>
      <protection locked="0"/>
    </xf>
    <xf numFmtId="49" fontId="2" fillId="0" borderId="9" xfId="24" applyNumberFormat="1" applyFont="1" applyFill="1" applyBorder="1" applyAlignment="1" applyProtection="1">
      <alignment horizontal="left" vertical="center" indent="3"/>
      <protection locked="0"/>
    </xf>
    <xf numFmtId="0" fontId="2" fillId="0" borderId="9" xfId="24" applyNumberFormat="1" applyFont="1" applyFill="1" applyBorder="1" applyAlignment="1" applyProtection="1">
      <alignment horizontal="left" vertical="center" indent="3"/>
      <protection locked="0"/>
    </xf>
    <xf numFmtId="0" fontId="2" fillId="0" borderId="9" xfId="24" applyNumberFormat="1" applyFont="1" applyFill="1" applyBorder="1" applyAlignment="1" applyProtection="1">
      <alignment vertical="center"/>
      <protection locked="0"/>
    </xf>
    <xf numFmtId="49" fontId="15" fillId="0" borderId="9" xfId="24" applyNumberFormat="1" applyFont="1" applyFill="1" applyBorder="1" applyAlignment="1" applyProtection="1">
      <alignment horizontal="left" vertical="center" indent="1"/>
      <protection locked="0"/>
    </xf>
    <xf numFmtId="49" fontId="2" fillId="0" borderId="9" xfId="24" applyNumberFormat="1" applyFont="1" applyFill="1" applyBorder="1" applyAlignment="1" applyProtection="1">
      <alignment horizontal="left" vertical="center" indent="2"/>
      <protection locked="0"/>
    </xf>
    <xf numFmtId="0" fontId="2" fillId="0" borderId="9" xfId="24" applyNumberFormat="1" applyFont="1" applyFill="1" applyBorder="1" applyAlignment="1" applyProtection="1">
      <alignment horizontal="left" vertical="center" indent="2"/>
      <protection locked="0"/>
    </xf>
    <xf numFmtId="0" fontId="4" fillId="0" borderId="9" xfId="24" applyNumberFormat="1" applyFont="1" applyFill="1" applyBorder="1" applyAlignment="1" applyProtection="1">
      <alignment horizontal="center" vertical="center"/>
      <protection locked="0"/>
    </xf>
    <xf numFmtId="177" fontId="11" fillId="0" borderId="9" xfId="24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7" fillId="0" borderId="0" xfId="73" applyNumberFormat="1" applyFont="1" applyFill="1" applyBorder="1" applyAlignment="1">
      <alignment vertical="center"/>
      <protection/>
    </xf>
    <xf numFmtId="49" fontId="2" fillId="0" borderId="0" xfId="73" applyNumberFormat="1" applyFont="1" applyFill="1" applyBorder="1" applyAlignment="1">
      <alignment horizontal="left" vertical="center" indent="1"/>
      <protection/>
    </xf>
    <xf numFmtId="177" fontId="12" fillId="0" borderId="0" xfId="73" applyNumberFormat="1" applyFont="1" applyFill="1" applyBorder="1" applyAlignment="1">
      <alignment vertical="center"/>
      <protection/>
    </xf>
    <xf numFmtId="0" fontId="13" fillId="0" borderId="0" xfId="73" applyNumberFormat="1" applyFont="1" applyFill="1" applyAlignment="1">
      <alignment horizontal="center" vertical="center"/>
      <protection/>
    </xf>
    <xf numFmtId="177" fontId="13" fillId="0" borderId="0" xfId="73" applyNumberFormat="1" applyFont="1" applyFill="1" applyAlignment="1">
      <alignment horizontal="center" vertical="center"/>
      <protection/>
    </xf>
    <xf numFmtId="177" fontId="2" fillId="0" borderId="0" xfId="73" applyNumberFormat="1" applyFont="1" applyFill="1" applyBorder="1" applyAlignment="1">
      <alignment horizontal="right" vertical="center"/>
      <protection/>
    </xf>
    <xf numFmtId="0" fontId="17" fillId="0" borderId="9" xfId="73" applyNumberFormat="1" applyFont="1" applyFill="1" applyBorder="1" applyAlignment="1">
      <alignment horizontal="center" vertical="center"/>
      <protection/>
    </xf>
    <xf numFmtId="177" fontId="17" fillId="0" borderId="9" xfId="73" applyNumberFormat="1" applyFont="1" applyFill="1" applyBorder="1" applyAlignment="1">
      <alignment horizontal="center" vertical="center"/>
      <protection/>
    </xf>
    <xf numFmtId="0" fontId="18" fillId="0" borderId="9" xfId="73" applyNumberFormat="1" applyFont="1" applyFill="1" applyBorder="1" applyAlignment="1">
      <alignment vertical="center"/>
      <protection/>
    </xf>
    <xf numFmtId="177" fontId="11" fillId="0" borderId="9" xfId="73" applyNumberFormat="1" applyFont="1" applyFill="1" applyBorder="1" applyAlignment="1">
      <alignment horizontal="right" vertical="center"/>
      <protection/>
    </xf>
    <xf numFmtId="49" fontId="0" fillId="0" borderId="9" xfId="73" applyNumberFormat="1" applyFont="1" applyFill="1" applyBorder="1" applyAlignment="1">
      <alignment horizontal="left" vertical="center" indent="2"/>
      <protection/>
    </xf>
    <xf numFmtId="177" fontId="2" fillId="0" borderId="9" xfId="73" applyNumberFormat="1" applyFont="1" applyFill="1" applyBorder="1" applyAlignment="1">
      <alignment horizontal="right" vertical="center" indent="1"/>
      <protection/>
    </xf>
    <xf numFmtId="177" fontId="2" fillId="0" borderId="9" xfId="73" applyNumberFormat="1" applyFont="1" applyFill="1" applyBorder="1" applyAlignment="1">
      <alignment horizontal="right" vertical="center"/>
      <protection/>
    </xf>
    <xf numFmtId="0" fontId="4" fillId="0" borderId="9" xfId="7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right" vertical="center"/>
    </xf>
    <xf numFmtId="176" fontId="3" fillId="0" borderId="9" xfId="75" applyNumberFormat="1" applyFont="1" applyFill="1" applyBorder="1" applyAlignment="1" applyProtection="1">
      <alignment horizontal="left" vertical="center" wrapText="1"/>
      <protection/>
    </xf>
    <xf numFmtId="180" fontId="3" fillId="0" borderId="9" xfId="0" applyNumberFormat="1" applyFont="1" applyFill="1" applyBorder="1" applyAlignment="1">
      <alignment vertical="center" wrapText="1"/>
    </xf>
    <xf numFmtId="176" fontId="3" fillId="0" borderId="9" xfId="75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8" fillId="0" borderId="9" xfId="59" applyNumberFormat="1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76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76" applyNumberFormat="1" applyFont="1" applyFill="1" applyAlignment="1" applyProtection="1">
      <alignment horizontal="center"/>
      <protection locked="0"/>
    </xf>
    <xf numFmtId="0" fontId="25" fillId="0" borderId="0" xfId="76" applyNumberFormat="1" applyFont="1" applyFill="1" applyProtection="1">
      <alignment/>
      <protection locked="0"/>
    </xf>
    <xf numFmtId="0" fontId="3" fillId="0" borderId="0" xfId="76" applyNumberFormat="1" applyFont="1" applyFill="1" applyProtection="1">
      <alignment/>
      <protection locked="0"/>
    </xf>
    <xf numFmtId="0" fontId="3" fillId="0" borderId="9" xfId="59" applyNumberFormat="1" applyFont="1" applyFill="1" applyBorder="1" applyAlignment="1" applyProtection="1">
      <alignment horizontal="center" vertical="center"/>
      <protection locked="0"/>
    </xf>
    <xf numFmtId="181" fontId="3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83" fontId="3" fillId="0" borderId="9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3" fillId="0" borderId="9" xfId="77" applyNumberFormat="1" applyFont="1" applyBorder="1" applyProtection="1">
      <alignment/>
      <protection locked="0"/>
    </xf>
    <xf numFmtId="0" fontId="0" fillId="0" borderId="9" xfId="76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/>
    </xf>
    <xf numFmtId="177" fontId="9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7" fillId="0" borderId="0" xfId="76" applyNumberFormat="1" applyFont="1" applyFill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1" fontId="3" fillId="0" borderId="9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76" fontId="3" fillId="0" borderId="9" xfId="75" applyNumberFormat="1" applyFont="1" applyFill="1" applyBorder="1" applyAlignment="1" applyProtection="1">
      <alignment horizontal="left" vertical="center" indent="1"/>
      <protection/>
    </xf>
    <xf numFmtId="176" fontId="3" fillId="0" borderId="9" xfId="75" applyNumberFormat="1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_功能分类1212zhangl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好_2020年人大报告（附表）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SRBJ9701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2020年人大报告（附表）" xfId="71"/>
    <cellStyle name="差_3　国有资本经营预算表" xfId="72"/>
    <cellStyle name="常规 3" xfId="73"/>
    <cellStyle name="常规 4" xfId="74"/>
    <cellStyle name="常规_全省冯）" xfId="75"/>
    <cellStyle name="常规_SRZB9701" xfId="76"/>
    <cellStyle name="常规_财政任务2006(含基金)" xfId="77"/>
    <cellStyle name="好_3　国有资本经营预算表" xfId="7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40"/>
  <sheetViews>
    <sheetView workbookViewId="0" topLeftCell="A1">
      <selection activeCell="A2" sqref="A2:E2"/>
    </sheetView>
  </sheetViews>
  <sheetFormatPr defaultColWidth="9.00390625" defaultRowHeight="14.25" outlineLevelCol="4"/>
  <cols>
    <col min="1" max="1" width="31.625" style="0" customWidth="1"/>
    <col min="2" max="2" width="9.125" style="0" customWidth="1"/>
    <col min="3" max="3" width="9.625" style="0" customWidth="1"/>
    <col min="4" max="4" width="13.125" style="0" customWidth="1"/>
    <col min="5" max="5" width="11.375" style="0" customWidth="1"/>
  </cols>
  <sheetData>
    <row r="1" ht="17.1" customHeight="1">
      <c r="A1" s="140" t="s">
        <v>0</v>
      </c>
    </row>
    <row r="2" spans="1:5" ht="26.25">
      <c r="A2" s="95" t="s">
        <v>1</v>
      </c>
      <c r="B2" s="95"/>
      <c r="C2" s="95"/>
      <c r="D2" s="95"/>
      <c r="E2" s="95"/>
    </row>
    <row r="3" ht="14.25">
      <c r="E3" s="192" t="s">
        <v>2</v>
      </c>
    </row>
    <row r="4" spans="1:5" ht="29.1" customHeight="1">
      <c r="A4" s="186" t="s">
        <v>3</v>
      </c>
      <c r="B4" s="186" t="s">
        <v>4</v>
      </c>
      <c r="C4" s="186" t="s">
        <v>5</v>
      </c>
      <c r="D4" s="187" t="s">
        <v>6</v>
      </c>
      <c r="E4" s="186" t="s">
        <v>7</v>
      </c>
    </row>
    <row r="5" spans="1:5" ht="15.95" customHeight="1">
      <c r="A5" s="188" t="s">
        <v>8</v>
      </c>
      <c r="B5" s="102">
        <v>41890</v>
      </c>
      <c r="C5" s="151">
        <f>C6+C23</f>
        <v>46020</v>
      </c>
      <c r="D5" s="189">
        <f>C5/B5*100</f>
        <v>109.859154929577</v>
      </c>
      <c r="E5" s="190">
        <v>18.648000618764</v>
      </c>
    </row>
    <row r="6" spans="1:5" ht="15.95" customHeight="1">
      <c r="A6" s="102" t="s">
        <v>9</v>
      </c>
      <c r="B6" s="102">
        <v>32850</v>
      </c>
      <c r="C6" s="151">
        <f>SUM(C7:C22)</f>
        <v>35489</v>
      </c>
      <c r="D6" s="189">
        <f aca="true" t="shared" si="0" ref="D6:D40">C6/B6*100</f>
        <v>108.033485540335</v>
      </c>
      <c r="E6" s="190">
        <v>17.7628086010088</v>
      </c>
    </row>
    <row r="7" spans="1:5" ht="15.95" customHeight="1">
      <c r="A7" s="102" t="s">
        <v>10</v>
      </c>
      <c r="B7" s="102">
        <v>14472</v>
      </c>
      <c r="C7" s="151">
        <v>12214</v>
      </c>
      <c r="D7" s="189">
        <f t="shared" si="0"/>
        <v>84.3974571586512</v>
      </c>
      <c r="E7" s="190">
        <v>-3.08656669047052</v>
      </c>
    </row>
    <row r="8" spans="1:5" ht="15.95" customHeight="1">
      <c r="A8" s="102" t="s">
        <v>11</v>
      </c>
      <c r="B8" s="102"/>
      <c r="C8" s="151"/>
      <c r="D8" s="189"/>
      <c r="E8" s="190"/>
    </row>
    <row r="9" spans="1:5" ht="15.95" customHeight="1">
      <c r="A9" s="102" t="s">
        <v>12</v>
      </c>
      <c r="B9" s="102">
        <v>1900</v>
      </c>
      <c r="C9" s="151">
        <v>1809</v>
      </c>
      <c r="D9" s="189">
        <f t="shared" si="0"/>
        <v>95.2105263157895</v>
      </c>
      <c r="E9" s="190">
        <v>-9.91035856573705</v>
      </c>
    </row>
    <row r="10" spans="1:5" ht="15.95" customHeight="1">
      <c r="A10" s="102" t="s">
        <v>13</v>
      </c>
      <c r="B10" s="102"/>
      <c r="C10" s="151"/>
      <c r="D10" s="189"/>
      <c r="E10" s="190"/>
    </row>
    <row r="11" spans="1:5" ht="15.95" customHeight="1">
      <c r="A11" s="102" t="s">
        <v>14</v>
      </c>
      <c r="B11" s="102">
        <v>315</v>
      </c>
      <c r="C11" s="151">
        <v>478</v>
      </c>
      <c r="D11" s="189">
        <f t="shared" si="0"/>
        <v>151.746031746032</v>
      </c>
      <c r="E11" s="190">
        <v>26.790450928382</v>
      </c>
    </row>
    <row r="12" spans="1:5" ht="15.95" customHeight="1">
      <c r="A12" s="102" t="s">
        <v>15</v>
      </c>
      <c r="B12" s="102">
        <v>53</v>
      </c>
      <c r="C12" s="151">
        <v>60</v>
      </c>
      <c r="D12" s="189">
        <f t="shared" si="0"/>
        <v>113.207547169811</v>
      </c>
      <c r="E12" s="190">
        <v>25</v>
      </c>
    </row>
    <row r="13" spans="1:5" ht="15.95" customHeight="1">
      <c r="A13" s="102" t="s">
        <v>16</v>
      </c>
      <c r="B13" s="102">
        <v>2730</v>
      </c>
      <c r="C13" s="151">
        <v>2317</v>
      </c>
      <c r="D13" s="189">
        <f t="shared" si="0"/>
        <v>84.8717948717949</v>
      </c>
      <c r="E13" s="190">
        <v>-3.05439330543933</v>
      </c>
    </row>
    <row r="14" spans="1:5" ht="15.95" customHeight="1">
      <c r="A14" s="102" t="s">
        <v>17</v>
      </c>
      <c r="B14" s="102">
        <v>600</v>
      </c>
      <c r="C14" s="151">
        <v>649</v>
      </c>
      <c r="D14" s="189">
        <f t="shared" si="0"/>
        <v>108.166666666667</v>
      </c>
      <c r="E14" s="190">
        <v>15.0709219858156</v>
      </c>
    </row>
    <row r="15" spans="1:5" ht="15.95" customHeight="1">
      <c r="A15" s="102" t="s">
        <v>18</v>
      </c>
      <c r="B15" s="102">
        <v>670</v>
      </c>
      <c r="C15" s="151">
        <v>778</v>
      </c>
      <c r="D15" s="189">
        <f t="shared" si="0"/>
        <v>116.119402985075</v>
      </c>
      <c r="E15" s="190">
        <v>21.183800623053</v>
      </c>
    </row>
    <row r="16" spans="1:5" ht="15.95" customHeight="1">
      <c r="A16" s="102" t="s">
        <v>19</v>
      </c>
      <c r="B16" s="102">
        <v>1700</v>
      </c>
      <c r="C16" s="151">
        <v>1923</v>
      </c>
      <c r="D16" s="189">
        <f t="shared" si="0"/>
        <v>113.117647058824</v>
      </c>
      <c r="E16" s="190">
        <v>18.6304750154226</v>
      </c>
    </row>
    <row r="17" spans="1:5" ht="15.95" customHeight="1">
      <c r="A17" s="102" t="s">
        <v>20</v>
      </c>
      <c r="B17" s="102">
        <v>3860</v>
      </c>
      <c r="C17" s="151">
        <v>4558</v>
      </c>
      <c r="D17" s="189">
        <f t="shared" si="0"/>
        <v>118.082901554404</v>
      </c>
      <c r="E17" s="190">
        <v>23.0893869835269</v>
      </c>
    </row>
    <row r="18" spans="1:5" ht="15.95" customHeight="1">
      <c r="A18" s="102" t="s">
        <v>21</v>
      </c>
      <c r="B18" s="102">
        <v>450</v>
      </c>
      <c r="C18" s="151">
        <v>576</v>
      </c>
      <c r="D18" s="189">
        <f t="shared" si="0"/>
        <v>128</v>
      </c>
      <c r="E18" s="190">
        <v>34.5794392523364</v>
      </c>
    </row>
    <row r="19" spans="1:5" ht="15.95" customHeight="1">
      <c r="A19" s="102" t="s">
        <v>22</v>
      </c>
      <c r="B19" s="102">
        <v>1900</v>
      </c>
      <c r="C19" s="151">
        <v>4098</v>
      </c>
      <c r="D19" s="189">
        <f t="shared" si="0"/>
        <v>215.684210526316</v>
      </c>
      <c r="E19" s="190">
        <v>132.049830124575</v>
      </c>
    </row>
    <row r="20" spans="1:5" ht="15.95" customHeight="1">
      <c r="A20" s="102" t="s">
        <v>23</v>
      </c>
      <c r="B20" s="102">
        <v>4200</v>
      </c>
      <c r="C20" s="151">
        <v>5960</v>
      </c>
      <c r="D20" s="189">
        <f t="shared" si="0"/>
        <v>141.904761904762</v>
      </c>
      <c r="E20" s="190">
        <v>49.5233316608129</v>
      </c>
    </row>
    <row r="21" spans="1:5" ht="15.95" customHeight="1">
      <c r="A21" s="102" t="s">
        <v>24</v>
      </c>
      <c r="B21" s="102"/>
      <c r="C21" s="151">
        <v>69</v>
      </c>
      <c r="D21" s="189"/>
      <c r="E21" s="190"/>
    </row>
    <row r="22" spans="1:5" ht="15.95" customHeight="1">
      <c r="A22" s="102" t="s">
        <v>25</v>
      </c>
      <c r="B22" s="102"/>
      <c r="C22" s="151"/>
      <c r="D22" s="189"/>
      <c r="E22" s="190"/>
    </row>
    <row r="23" spans="1:5" ht="15.95" customHeight="1">
      <c r="A23" s="102" t="s">
        <v>26</v>
      </c>
      <c r="B23" s="102">
        <v>9040</v>
      </c>
      <c r="C23" s="102">
        <f>C24+C34+C35+C37+C38+C40+C36+C39</f>
        <v>10531</v>
      </c>
      <c r="D23" s="189">
        <f t="shared" si="0"/>
        <v>116.493362831858</v>
      </c>
      <c r="E23" s="190">
        <v>21.7315917235002</v>
      </c>
    </row>
    <row r="24" spans="1:5" ht="15.95" customHeight="1">
      <c r="A24" s="102" t="s">
        <v>27</v>
      </c>
      <c r="B24" s="143">
        <v>2181</v>
      </c>
      <c r="C24" s="143">
        <f>SUM(C25:C33)</f>
        <v>1358</v>
      </c>
      <c r="D24" s="189">
        <f t="shared" si="0"/>
        <v>62.2650160476846</v>
      </c>
      <c r="E24" s="190">
        <v>-68.233918128655</v>
      </c>
    </row>
    <row r="25" spans="1:5" ht="15.95" customHeight="1">
      <c r="A25" s="156" t="s">
        <v>28</v>
      </c>
      <c r="B25" s="143"/>
      <c r="C25" s="151"/>
      <c r="D25" s="189"/>
      <c r="E25" s="190"/>
    </row>
    <row r="26" spans="1:5" ht="15.95" customHeight="1">
      <c r="A26" s="156" t="s">
        <v>29</v>
      </c>
      <c r="B26" s="143"/>
      <c r="C26" s="151"/>
      <c r="D26" s="189"/>
      <c r="E26" s="190"/>
    </row>
    <row r="27" spans="1:5" ht="15.95" customHeight="1">
      <c r="A27" s="156" t="s">
        <v>30</v>
      </c>
      <c r="B27" s="157">
        <v>25</v>
      </c>
      <c r="C27" s="151"/>
      <c r="D27" s="189">
        <f t="shared" si="0"/>
        <v>0</v>
      </c>
      <c r="E27" s="190"/>
    </row>
    <row r="28" spans="1:5" ht="15.95" customHeight="1">
      <c r="A28" s="102" t="s">
        <v>31</v>
      </c>
      <c r="B28" s="157"/>
      <c r="C28" s="151">
        <v>1122</v>
      </c>
      <c r="D28" s="189"/>
      <c r="E28" s="190">
        <v>-5.156382079459</v>
      </c>
    </row>
    <row r="29" spans="1:5" ht="15.95" customHeight="1">
      <c r="A29" s="102" t="s">
        <v>32</v>
      </c>
      <c r="B29" s="157"/>
      <c r="C29" s="151"/>
      <c r="D29" s="189"/>
      <c r="E29" s="190"/>
    </row>
    <row r="30" spans="1:5" ht="15.95" customHeight="1">
      <c r="A30" s="102" t="s">
        <v>33</v>
      </c>
      <c r="B30" s="157">
        <v>130</v>
      </c>
      <c r="C30" s="151">
        <v>99</v>
      </c>
      <c r="D30" s="189">
        <f t="shared" si="0"/>
        <v>76.1538461538461</v>
      </c>
      <c r="E30" s="190">
        <v>-1.98019801980198</v>
      </c>
    </row>
    <row r="31" spans="1:5" ht="15.95" customHeight="1">
      <c r="A31" s="102" t="s">
        <v>34</v>
      </c>
      <c r="B31" s="158">
        <v>1228</v>
      </c>
      <c r="C31" s="151"/>
      <c r="D31" s="189">
        <f t="shared" si="0"/>
        <v>0</v>
      </c>
      <c r="E31" s="190">
        <v>-100</v>
      </c>
    </row>
    <row r="32" spans="1:5" ht="15.95" customHeight="1">
      <c r="A32" s="102" t="s">
        <v>35</v>
      </c>
      <c r="B32" s="158">
        <v>798</v>
      </c>
      <c r="C32" s="151"/>
      <c r="D32" s="189">
        <f t="shared" si="0"/>
        <v>0</v>
      </c>
      <c r="E32" s="190">
        <v>-100</v>
      </c>
    </row>
    <row r="33" spans="1:5" ht="15.95" customHeight="1">
      <c r="A33" s="102" t="s">
        <v>36</v>
      </c>
      <c r="B33" s="158"/>
      <c r="C33" s="151">
        <v>137</v>
      </c>
      <c r="D33" s="189"/>
      <c r="E33" s="190">
        <v>495.652173913043</v>
      </c>
    </row>
    <row r="34" spans="1:5" ht="15.95" customHeight="1">
      <c r="A34" s="102" t="s">
        <v>37</v>
      </c>
      <c r="B34" s="158">
        <v>4156</v>
      </c>
      <c r="C34" s="151">
        <v>2160</v>
      </c>
      <c r="D34" s="189">
        <f t="shared" si="0"/>
        <v>51.9730510105871</v>
      </c>
      <c r="E34" s="190">
        <v>-16.3763066202091</v>
      </c>
    </row>
    <row r="35" spans="1:5" ht="15.95" customHeight="1">
      <c r="A35" s="102" t="s">
        <v>38</v>
      </c>
      <c r="B35" s="158">
        <v>2045</v>
      </c>
      <c r="C35" s="151">
        <v>3677</v>
      </c>
      <c r="D35" s="189">
        <f t="shared" si="0"/>
        <v>179.804400977995</v>
      </c>
      <c r="E35" s="190">
        <v>184.597523219814</v>
      </c>
    </row>
    <row r="36" spans="1:5" ht="15.95" customHeight="1">
      <c r="A36" s="102" t="s">
        <v>39</v>
      </c>
      <c r="B36" s="158"/>
      <c r="C36" s="151"/>
      <c r="D36" s="189"/>
      <c r="E36" s="190"/>
    </row>
    <row r="37" spans="1:5" ht="15.95" customHeight="1">
      <c r="A37" s="102" t="s">
        <v>40</v>
      </c>
      <c r="B37" s="158">
        <v>227</v>
      </c>
      <c r="C37" s="151">
        <v>3101</v>
      </c>
      <c r="D37" s="189">
        <f t="shared" si="0"/>
        <v>1366.07929515419</v>
      </c>
      <c r="E37" s="190">
        <v>793.659942363112</v>
      </c>
    </row>
    <row r="38" spans="1:5" ht="15.95" customHeight="1">
      <c r="A38" s="102" t="s">
        <v>41</v>
      </c>
      <c r="B38" s="158">
        <v>50</v>
      </c>
      <c r="C38" s="151"/>
      <c r="D38" s="189">
        <f t="shared" si="0"/>
        <v>0</v>
      </c>
      <c r="E38" s="190"/>
    </row>
    <row r="39" spans="1:5" ht="15.95" customHeight="1">
      <c r="A39" s="102" t="s">
        <v>42</v>
      </c>
      <c r="B39" s="191">
        <v>129</v>
      </c>
      <c r="C39" s="151">
        <v>235</v>
      </c>
      <c r="D39" s="189">
        <f t="shared" si="0"/>
        <v>182.170542635659</v>
      </c>
      <c r="E39" s="190"/>
    </row>
    <row r="40" spans="1:5" ht="15.95" customHeight="1">
      <c r="A40" s="102" t="s">
        <v>43</v>
      </c>
      <c r="B40" s="191">
        <v>252</v>
      </c>
      <c r="C40" s="151"/>
      <c r="D40" s="189">
        <f t="shared" si="0"/>
        <v>0</v>
      </c>
      <c r="E40" s="190">
        <v>-100</v>
      </c>
    </row>
  </sheetData>
  <mergeCells count="1">
    <mergeCell ref="A2:E2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S33"/>
  <sheetViews>
    <sheetView workbookViewId="0" topLeftCell="A1">
      <selection activeCell="C18" sqref="C18"/>
    </sheetView>
  </sheetViews>
  <sheetFormatPr defaultColWidth="8.875" defaultRowHeight="14.25"/>
  <cols>
    <col min="1" max="1" width="35.50390625" style="145" customWidth="1"/>
    <col min="2" max="2" width="20.00390625" style="145" customWidth="1"/>
    <col min="3" max="3" width="17.375" style="145" customWidth="1"/>
    <col min="4" max="253" width="8.875" style="145" customWidth="1"/>
  </cols>
  <sheetData>
    <row r="1" spans="1:253" s="140" customFormat="1" ht="18.75" customHeight="1">
      <c r="A1" s="166" t="s">
        <v>197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</row>
    <row r="2" spans="1:253" s="89" customFormat="1" ht="30" customHeight="1">
      <c r="A2" s="167" t="s">
        <v>198</v>
      </c>
      <c r="B2" s="167"/>
      <c r="C2" s="167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</row>
    <row r="3" s="164" customFormat="1" ht="21" customHeight="1">
      <c r="C3" s="168" t="s">
        <v>2</v>
      </c>
    </row>
    <row r="4" spans="1:3" s="165" customFormat="1" ht="30.75" customHeight="1">
      <c r="A4" s="169" t="s">
        <v>3</v>
      </c>
      <c r="B4" s="170" t="s">
        <v>5</v>
      </c>
      <c r="C4" s="170" t="s">
        <v>165</v>
      </c>
    </row>
    <row r="5" spans="1:3" s="125" customFormat="1" ht="19.5" customHeight="1">
      <c r="A5" s="135" t="s">
        <v>199</v>
      </c>
      <c r="B5" s="135">
        <v>39095</v>
      </c>
      <c r="C5" s="171">
        <v>13.29</v>
      </c>
    </row>
    <row r="6" spans="1:3" s="125" customFormat="1" ht="19.5" customHeight="1">
      <c r="A6" s="135" t="s">
        <v>200</v>
      </c>
      <c r="B6" s="135">
        <v>38674</v>
      </c>
      <c r="C6" s="171">
        <v>15.92</v>
      </c>
    </row>
    <row r="7" spans="1:3" s="125" customFormat="1" ht="19.5" customHeight="1">
      <c r="A7" s="135" t="s">
        <v>201</v>
      </c>
      <c r="B7" s="135">
        <v>282</v>
      </c>
      <c r="C7" s="172">
        <v>-75.38</v>
      </c>
    </row>
    <row r="8" spans="1:3" s="125" customFormat="1" ht="19.5" customHeight="1">
      <c r="A8" s="135" t="s">
        <v>202</v>
      </c>
      <c r="B8" s="135">
        <v>139</v>
      </c>
      <c r="C8" s="171">
        <v>100</v>
      </c>
    </row>
    <row r="9" spans="1:3" s="125" customFormat="1" ht="19.5" customHeight="1">
      <c r="A9" s="135" t="s">
        <v>203</v>
      </c>
      <c r="B9" s="135"/>
      <c r="C9" s="171"/>
    </row>
    <row r="10" spans="1:3" s="125" customFormat="1" ht="19.5" customHeight="1">
      <c r="A10" s="135" t="s">
        <v>204</v>
      </c>
      <c r="B10" s="135"/>
      <c r="C10" s="171"/>
    </row>
    <row r="11" spans="1:3" s="125" customFormat="1" ht="19.5" customHeight="1">
      <c r="A11" s="135" t="s">
        <v>205</v>
      </c>
      <c r="B11" s="135"/>
      <c r="C11" s="171"/>
    </row>
    <row r="12" spans="1:3" s="125" customFormat="1" ht="19.5" customHeight="1">
      <c r="A12" s="135" t="s">
        <v>201</v>
      </c>
      <c r="B12" s="135"/>
      <c r="C12" s="171"/>
    </row>
    <row r="13" spans="1:3" s="125" customFormat="1" ht="19.5" customHeight="1">
      <c r="A13" s="135" t="s">
        <v>206</v>
      </c>
      <c r="B13" s="135"/>
      <c r="C13" s="171"/>
    </row>
    <row r="14" spans="1:3" s="125" customFormat="1" ht="19.5" customHeight="1">
      <c r="A14" s="135" t="s">
        <v>207</v>
      </c>
      <c r="B14" s="135"/>
      <c r="C14" s="171"/>
    </row>
    <row r="15" spans="1:3" s="125" customFormat="1" ht="19.5" customHeight="1">
      <c r="A15" s="135" t="s">
        <v>208</v>
      </c>
      <c r="B15" s="135">
        <v>6367</v>
      </c>
      <c r="C15" s="171">
        <v>-0.91</v>
      </c>
    </row>
    <row r="16" spans="1:3" s="125" customFormat="1" ht="19.5" customHeight="1">
      <c r="A16" s="135" t="s">
        <v>209</v>
      </c>
      <c r="B16" s="135"/>
      <c r="C16" s="171"/>
    </row>
    <row r="17" spans="1:3" s="125" customFormat="1" ht="19.5" customHeight="1">
      <c r="A17" s="135" t="s">
        <v>210</v>
      </c>
      <c r="B17" s="135"/>
      <c r="C17" s="171"/>
    </row>
    <row r="18" spans="1:3" s="125" customFormat="1" ht="19.5" customHeight="1">
      <c r="A18" s="135" t="s">
        <v>211</v>
      </c>
      <c r="B18" s="135"/>
      <c r="C18" s="171"/>
    </row>
    <row r="19" spans="1:3" s="125" customFormat="1" ht="19.5" customHeight="1">
      <c r="A19" s="135" t="s">
        <v>212</v>
      </c>
      <c r="B19" s="135"/>
      <c r="C19" s="171"/>
    </row>
    <row r="20" spans="1:3" s="125" customFormat="1" ht="19.5" customHeight="1">
      <c r="A20" s="135" t="s">
        <v>213</v>
      </c>
      <c r="B20" s="135"/>
      <c r="C20" s="171"/>
    </row>
    <row r="21" spans="1:3" s="125" customFormat="1" ht="19.5" customHeight="1">
      <c r="A21" s="135" t="s">
        <v>214</v>
      </c>
      <c r="B21" s="135"/>
      <c r="C21" s="171"/>
    </row>
    <row r="22" spans="1:3" s="125" customFormat="1" ht="19.5" customHeight="1">
      <c r="A22" s="135" t="s">
        <v>215</v>
      </c>
      <c r="B22" s="135"/>
      <c r="C22" s="171"/>
    </row>
    <row r="23" spans="1:3" s="125" customFormat="1" ht="19.5" customHeight="1">
      <c r="A23" s="135" t="s">
        <v>216</v>
      </c>
      <c r="B23" s="135"/>
      <c r="C23" s="171"/>
    </row>
    <row r="24" spans="1:3" s="125" customFormat="1" ht="19.5" customHeight="1">
      <c r="A24" s="135" t="s">
        <v>217</v>
      </c>
      <c r="B24" s="135"/>
      <c r="C24" s="171"/>
    </row>
    <row r="25" spans="1:3" s="125" customFormat="1" ht="19.5" customHeight="1">
      <c r="A25" s="135" t="s">
        <v>218</v>
      </c>
      <c r="B25" s="135">
        <v>24523</v>
      </c>
      <c r="C25" s="171">
        <v>-15</v>
      </c>
    </row>
    <row r="26" spans="1:3" s="125" customFormat="1" ht="19.5" customHeight="1">
      <c r="A26" s="135" t="s">
        <v>219</v>
      </c>
      <c r="B26" s="135"/>
      <c r="C26" s="171"/>
    </row>
    <row r="27" spans="1:3" s="125" customFormat="1" ht="19.5" customHeight="1">
      <c r="A27" s="135" t="s">
        <v>220</v>
      </c>
      <c r="B27" s="135"/>
      <c r="C27" s="171"/>
    </row>
    <row r="28" spans="1:3" s="125" customFormat="1" ht="19.5" customHeight="1">
      <c r="A28" s="135" t="s">
        <v>221</v>
      </c>
      <c r="B28" s="135">
        <v>71895</v>
      </c>
      <c r="C28" s="171">
        <v>370.98</v>
      </c>
    </row>
    <row r="29" spans="1:3" s="125" customFormat="1" ht="19.5" customHeight="1">
      <c r="A29" s="135" t="s">
        <v>222</v>
      </c>
      <c r="B29" s="135">
        <v>11564</v>
      </c>
      <c r="C29" s="171">
        <v>89</v>
      </c>
    </row>
    <row r="30" spans="1:3" s="125" customFormat="1" ht="19.5" customHeight="1">
      <c r="A30" s="173" t="s">
        <v>113</v>
      </c>
      <c r="B30" s="174">
        <v>153444</v>
      </c>
      <c r="C30" s="171">
        <v>60.26</v>
      </c>
    </row>
    <row r="31" spans="1:3" s="125" customFormat="1" ht="19.5" customHeight="1">
      <c r="A31" s="173" t="s">
        <v>223</v>
      </c>
      <c r="B31" s="135">
        <v>47816</v>
      </c>
      <c r="C31" s="171">
        <v>-29.13</v>
      </c>
    </row>
    <row r="32" spans="1:3" s="125" customFormat="1" ht="19.5" customHeight="1">
      <c r="A32" s="173" t="s">
        <v>224</v>
      </c>
      <c r="B32" s="174">
        <v>201260</v>
      </c>
      <c r="C32" s="171">
        <v>21.89</v>
      </c>
    </row>
    <row r="33" spans="1:253" s="29" customFormat="1" ht="19.5" customHeight="1">
      <c r="A33" s="175" t="s">
        <v>225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</row>
  </sheetData>
  <mergeCells count="1">
    <mergeCell ref="A2:C2"/>
  </mergeCells>
  <printOptions horizontalCentered="1"/>
  <pageMargins left="0.984027777777778" right="0.984027777777778" top="0.984027777777778" bottom="1.18055555555556" header="0.313888888888889" footer="0.313888888888889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40"/>
  <sheetViews>
    <sheetView showZeros="0" workbookViewId="0" topLeftCell="A25">
      <selection activeCell="A45" sqref="A45"/>
    </sheetView>
  </sheetViews>
  <sheetFormatPr defaultColWidth="9.00390625" defaultRowHeight="14.25" outlineLevelCol="3"/>
  <cols>
    <col min="1" max="1" width="42.00390625" style="145" customWidth="1"/>
    <col min="2" max="4" width="12.625" style="145" customWidth="1"/>
    <col min="5" max="16384" width="9.00390625" style="145" customWidth="1"/>
  </cols>
  <sheetData>
    <row r="1" ht="16.5" customHeight="1">
      <c r="A1" s="161" t="s">
        <v>226</v>
      </c>
    </row>
    <row r="2" spans="1:4" ht="24.75" customHeight="1">
      <c r="A2" s="162" t="s">
        <v>227</v>
      </c>
      <c r="B2" s="162"/>
      <c r="C2" s="162"/>
      <c r="D2" s="162"/>
    </row>
    <row r="3" spans="1:4" ht="15" customHeight="1">
      <c r="A3" s="147"/>
      <c r="B3" s="148"/>
      <c r="C3" s="148"/>
      <c r="D3" s="93" t="s">
        <v>2</v>
      </c>
    </row>
    <row r="4" spans="1:4" ht="18" customHeight="1">
      <c r="A4" s="131" t="s">
        <v>228</v>
      </c>
      <c r="B4" s="131" t="s">
        <v>229</v>
      </c>
      <c r="C4" s="131" t="s">
        <v>230</v>
      </c>
      <c r="D4" s="131" t="s">
        <v>231</v>
      </c>
    </row>
    <row r="5" spans="1:4" ht="16.8" customHeight="1">
      <c r="A5" s="149" t="s">
        <v>232</v>
      </c>
      <c r="B5" s="102">
        <v>46020</v>
      </c>
      <c r="C5" s="132">
        <v>49701.8663</v>
      </c>
      <c r="D5" s="103">
        <v>8.00057866145155</v>
      </c>
    </row>
    <row r="6" spans="1:4" ht="16.8" customHeight="1">
      <c r="A6" s="102" t="s">
        <v>9</v>
      </c>
      <c r="B6" s="102">
        <v>35489</v>
      </c>
      <c r="C6" s="150">
        <v>43532</v>
      </c>
      <c r="D6" s="103">
        <v>22.6633604778946</v>
      </c>
    </row>
    <row r="7" spans="1:4" ht="16.8" customHeight="1">
      <c r="A7" s="102" t="s">
        <v>10</v>
      </c>
      <c r="B7" s="151">
        <v>12214</v>
      </c>
      <c r="C7" s="152">
        <v>11918</v>
      </c>
      <c r="D7" s="103">
        <v>-2.42344850171934</v>
      </c>
    </row>
    <row r="8" spans="1:4" ht="16.8" customHeight="1">
      <c r="A8" s="102" t="s">
        <v>11</v>
      </c>
      <c r="B8" s="151"/>
      <c r="C8" s="102"/>
      <c r="D8" s="103"/>
    </row>
    <row r="9" spans="1:4" ht="16.8" customHeight="1">
      <c r="A9" s="102" t="s">
        <v>12</v>
      </c>
      <c r="B9" s="151">
        <v>1809</v>
      </c>
      <c r="C9" s="102">
        <v>1600</v>
      </c>
      <c r="D9" s="103">
        <v>-11.5533443891653</v>
      </c>
    </row>
    <row r="10" spans="1:4" ht="16.8" customHeight="1">
      <c r="A10" s="102" t="s">
        <v>13</v>
      </c>
      <c r="B10" s="151"/>
      <c r="C10" s="102"/>
      <c r="D10" s="103"/>
    </row>
    <row r="11" spans="1:4" ht="16.8" customHeight="1">
      <c r="A11" s="102" t="s">
        <v>14</v>
      </c>
      <c r="B11" s="151">
        <v>478</v>
      </c>
      <c r="C11" s="102">
        <v>270</v>
      </c>
      <c r="D11" s="103">
        <v>-43.5146443514644</v>
      </c>
    </row>
    <row r="12" spans="1:4" ht="16.8" customHeight="1">
      <c r="A12" s="102" t="s">
        <v>15</v>
      </c>
      <c r="B12" s="151">
        <v>60</v>
      </c>
      <c r="C12" s="102"/>
      <c r="D12" s="103">
        <v>-100</v>
      </c>
    </row>
    <row r="13" spans="1:4" ht="16.8" customHeight="1">
      <c r="A13" s="102" t="s">
        <v>16</v>
      </c>
      <c r="B13" s="151">
        <v>2317</v>
      </c>
      <c r="C13" s="102">
        <v>2260</v>
      </c>
      <c r="D13" s="103">
        <v>-2.46007768666379</v>
      </c>
    </row>
    <row r="14" spans="1:4" ht="16.8" customHeight="1">
      <c r="A14" s="102" t="s">
        <v>17</v>
      </c>
      <c r="B14" s="151">
        <v>649</v>
      </c>
      <c r="C14" s="102">
        <v>700</v>
      </c>
      <c r="D14" s="103">
        <v>7.85824345146379</v>
      </c>
    </row>
    <row r="15" spans="1:4" ht="16.8" customHeight="1">
      <c r="A15" s="102" t="s">
        <v>18</v>
      </c>
      <c r="B15" s="151">
        <v>778</v>
      </c>
      <c r="C15" s="102">
        <v>780</v>
      </c>
      <c r="D15" s="103">
        <v>0.25706940874036</v>
      </c>
    </row>
    <row r="16" spans="1:4" ht="16.8" customHeight="1">
      <c r="A16" s="102" t="s">
        <v>19</v>
      </c>
      <c r="B16" s="151">
        <v>1923</v>
      </c>
      <c r="C16" s="102">
        <v>1900</v>
      </c>
      <c r="D16" s="103">
        <v>-1.19604784191368</v>
      </c>
    </row>
    <row r="17" spans="1:4" ht="16.8" customHeight="1">
      <c r="A17" s="102" t="s">
        <v>20</v>
      </c>
      <c r="B17" s="151">
        <v>4558</v>
      </c>
      <c r="C17" s="102">
        <v>4400</v>
      </c>
      <c r="D17" s="103">
        <v>-3.46643264589732</v>
      </c>
    </row>
    <row r="18" spans="1:4" ht="16.8" customHeight="1">
      <c r="A18" s="153" t="s">
        <v>21</v>
      </c>
      <c r="B18" s="151">
        <v>576</v>
      </c>
      <c r="C18" s="102">
        <v>600</v>
      </c>
      <c r="D18" s="103">
        <v>4.16666666666667</v>
      </c>
    </row>
    <row r="19" spans="1:4" ht="16.8" customHeight="1">
      <c r="A19" s="102" t="s">
        <v>22</v>
      </c>
      <c r="B19" s="151">
        <v>4098</v>
      </c>
      <c r="C19" s="102">
        <v>8030</v>
      </c>
      <c r="D19" s="103">
        <v>95.9492435334309</v>
      </c>
    </row>
    <row r="20" spans="1:4" ht="16.8" customHeight="1">
      <c r="A20" s="102" t="s">
        <v>23</v>
      </c>
      <c r="B20" s="151">
        <v>5960</v>
      </c>
      <c r="C20" s="102">
        <v>10900</v>
      </c>
      <c r="D20" s="103">
        <v>82.8859060402685</v>
      </c>
    </row>
    <row r="21" spans="1:4" ht="16.8" customHeight="1">
      <c r="A21" s="102" t="s">
        <v>24</v>
      </c>
      <c r="B21" s="151">
        <v>69</v>
      </c>
      <c r="C21" s="154">
        <v>111</v>
      </c>
      <c r="D21" s="103">
        <v>60.8695652173913</v>
      </c>
    </row>
    <row r="22" spans="1:4" ht="16.8" customHeight="1">
      <c r="A22" s="102" t="s">
        <v>15</v>
      </c>
      <c r="B22" s="151"/>
      <c r="C22" s="102">
        <v>63</v>
      </c>
      <c r="D22" s="103"/>
    </row>
    <row r="23" spans="1:4" ht="16.8" customHeight="1">
      <c r="A23" s="163" t="s">
        <v>26</v>
      </c>
      <c r="B23" s="102">
        <v>10531</v>
      </c>
      <c r="C23" s="132">
        <v>6169.8663</v>
      </c>
      <c r="D23" s="103">
        <v>-41.4123416579622</v>
      </c>
    </row>
    <row r="24" spans="1:4" ht="16.8" customHeight="1">
      <c r="A24" s="102" t="s">
        <v>27</v>
      </c>
      <c r="B24" s="151">
        <v>1358</v>
      </c>
      <c r="C24" s="143">
        <v>930</v>
      </c>
      <c r="D24" s="103">
        <v>-31.5169366715758</v>
      </c>
    </row>
    <row r="25" spans="1:4" ht="16.8" customHeight="1">
      <c r="A25" s="156" t="s">
        <v>28</v>
      </c>
      <c r="B25" s="151"/>
      <c r="C25" s="143"/>
      <c r="D25" s="103"/>
    </row>
    <row r="26" spans="1:4" ht="16.8" customHeight="1">
      <c r="A26" s="156" t="s">
        <v>29</v>
      </c>
      <c r="B26" s="151"/>
      <c r="C26" s="143"/>
      <c r="D26" s="103"/>
    </row>
    <row r="27" spans="1:4" ht="16.8" customHeight="1">
      <c r="A27" s="156" t="s">
        <v>30</v>
      </c>
      <c r="B27" s="151"/>
      <c r="C27" s="157">
        <v>20</v>
      </c>
      <c r="D27" s="103"/>
    </row>
    <row r="28" spans="1:4" ht="16.8" customHeight="1">
      <c r="A28" s="102" t="s">
        <v>233</v>
      </c>
      <c r="B28" s="151">
        <v>1122</v>
      </c>
      <c r="C28" s="157">
        <v>910</v>
      </c>
      <c r="D28" s="103">
        <v>-18.8948306595365</v>
      </c>
    </row>
    <row r="29" spans="1:4" ht="16.8" customHeight="1">
      <c r="A29" s="102" t="s">
        <v>234</v>
      </c>
      <c r="B29" s="151"/>
      <c r="C29" s="157"/>
      <c r="D29" s="103"/>
    </row>
    <row r="30" spans="1:4" ht="16.8" customHeight="1">
      <c r="A30" s="102" t="s">
        <v>235</v>
      </c>
      <c r="B30" s="151">
        <v>99</v>
      </c>
      <c r="C30" s="157"/>
      <c r="D30" s="103">
        <v>-100</v>
      </c>
    </row>
    <row r="31" spans="1:4" ht="16.8" customHeight="1">
      <c r="A31" s="102" t="s">
        <v>236</v>
      </c>
      <c r="B31" s="151"/>
      <c r="C31" s="158"/>
      <c r="D31" s="103"/>
    </row>
    <row r="32" spans="1:4" ht="16.8" customHeight="1">
      <c r="A32" s="102" t="s">
        <v>237</v>
      </c>
      <c r="B32" s="151"/>
      <c r="C32" s="158"/>
      <c r="D32" s="103"/>
    </row>
    <row r="33" spans="1:4" ht="16.8" customHeight="1">
      <c r="A33" s="158" t="s">
        <v>36</v>
      </c>
      <c r="B33" s="151">
        <v>137</v>
      </c>
      <c r="C33" s="158"/>
      <c r="D33" s="103">
        <v>-100</v>
      </c>
    </row>
    <row r="34" spans="1:4" ht="16.8" customHeight="1">
      <c r="A34" s="102" t="s">
        <v>37</v>
      </c>
      <c r="B34" s="151">
        <v>2160</v>
      </c>
      <c r="C34" s="158">
        <v>1839</v>
      </c>
      <c r="D34" s="103">
        <v>-14.8611111111111</v>
      </c>
    </row>
    <row r="35" spans="1:4" ht="16.8" customHeight="1">
      <c r="A35" s="102" t="s">
        <v>38</v>
      </c>
      <c r="B35" s="151">
        <v>3677</v>
      </c>
      <c r="C35" s="159">
        <v>2477.38</v>
      </c>
      <c r="D35" s="103">
        <v>-32.6249660048953</v>
      </c>
    </row>
    <row r="36" spans="1:4" ht="16.8" customHeight="1">
      <c r="A36" s="158" t="s">
        <v>39</v>
      </c>
      <c r="B36" s="151"/>
      <c r="C36" s="159"/>
      <c r="D36" s="103"/>
    </row>
    <row r="37" spans="1:4" ht="16.8" customHeight="1">
      <c r="A37" s="102" t="s">
        <v>40</v>
      </c>
      <c r="B37" s="151">
        <v>3101</v>
      </c>
      <c r="C37" s="159">
        <v>686.79</v>
      </c>
      <c r="D37" s="103">
        <v>-77.8526281844566</v>
      </c>
    </row>
    <row r="38" spans="1:4" ht="16.8" customHeight="1">
      <c r="A38" s="102" t="s">
        <v>41</v>
      </c>
      <c r="B38" s="151"/>
      <c r="C38" s="159"/>
      <c r="D38" s="103"/>
    </row>
    <row r="39" spans="1:4" ht="16.8" customHeight="1">
      <c r="A39" s="102" t="s">
        <v>42</v>
      </c>
      <c r="B39" s="151">
        <v>235</v>
      </c>
      <c r="C39" s="160">
        <v>129</v>
      </c>
      <c r="D39" s="103">
        <v>-45.1063829787234</v>
      </c>
    </row>
    <row r="40" spans="1:4" ht="16.8" customHeight="1">
      <c r="A40" s="102" t="s">
        <v>43</v>
      </c>
      <c r="B40" s="151"/>
      <c r="C40" s="160">
        <v>107.6963</v>
      </c>
      <c r="D40" s="103"/>
    </row>
  </sheetData>
  <mergeCells count="1">
    <mergeCell ref="A2:D2"/>
  </mergeCells>
  <printOptions horizontalCentered="1"/>
  <pageMargins left="0.786805555555556" right="0.786805555555556" top="0.786805555555556" bottom="1.18055555555556" header="0.313888888888889" footer="0.313888888888889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40"/>
  <sheetViews>
    <sheetView showZeros="0" workbookViewId="0" topLeftCell="A1">
      <selection activeCell="B16" sqref="B16"/>
    </sheetView>
  </sheetViews>
  <sheetFormatPr defaultColWidth="9.00390625" defaultRowHeight="14.25" outlineLevelCol="3"/>
  <cols>
    <col min="1" max="1" width="36.25390625" style="145" customWidth="1"/>
    <col min="2" max="4" width="12.625" style="145" customWidth="1"/>
    <col min="5" max="16384" width="9.00390625" style="145" customWidth="1"/>
  </cols>
  <sheetData>
    <row r="1" s="144" customFormat="1" ht="18.75" customHeight="1">
      <c r="A1" s="124" t="s">
        <v>238</v>
      </c>
    </row>
    <row r="2" spans="1:4" ht="30.75" customHeight="1">
      <c r="A2" s="146" t="s">
        <v>239</v>
      </c>
      <c r="B2" s="146"/>
      <c r="C2" s="146"/>
      <c r="D2" s="146"/>
    </row>
    <row r="3" spans="1:4" ht="19.5" customHeight="1">
      <c r="A3" s="147"/>
      <c r="B3" s="148"/>
      <c r="C3" s="148"/>
      <c r="D3" s="93" t="s">
        <v>2</v>
      </c>
    </row>
    <row r="4" spans="1:4" ht="27" customHeight="1">
      <c r="A4" s="131" t="s">
        <v>228</v>
      </c>
      <c r="B4" s="131" t="s">
        <v>229</v>
      </c>
      <c r="C4" s="131" t="s">
        <v>230</v>
      </c>
      <c r="D4" s="131" t="s">
        <v>231</v>
      </c>
    </row>
    <row r="5" spans="1:4" ht="15.95" customHeight="1">
      <c r="A5" s="149" t="s">
        <v>232</v>
      </c>
      <c r="B5" s="102">
        <v>46020</v>
      </c>
      <c r="C5" s="132">
        <v>49701.8663</v>
      </c>
      <c r="D5" s="103">
        <v>8.00057866145155</v>
      </c>
    </row>
    <row r="6" spans="1:4" ht="15.95" customHeight="1">
      <c r="A6" s="102" t="s">
        <v>9</v>
      </c>
      <c r="B6" s="102">
        <v>35489</v>
      </c>
      <c r="C6" s="150">
        <v>43532</v>
      </c>
      <c r="D6" s="103">
        <v>22.6633604778946</v>
      </c>
    </row>
    <row r="7" spans="1:4" ht="15.95" customHeight="1">
      <c r="A7" s="102" t="s">
        <v>10</v>
      </c>
      <c r="B7" s="151">
        <v>12214</v>
      </c>
      <c r="C7" s="152">
        <v>11918</v>
      </c>
      <c r="D7" s="103">
        <v>-2.42344850171934</v>
      </c>
    </row>
    <row r="8" spans="1:4" ht="15.95" customHeight="1">
      <c r="A8" s="102" t="s">
        <v>11</v>
      </c>
      <c r="B8" s="151"/>
      <c r="C8" s="102"/>
      <c r="D8" s="103"/>
    </row>
    <row r="9" spans="1:4" ht="15.95" customHeight="1">
      <c r="A9" s="102" t="s">
        <v>12</v>
      </c>
      <c r="B9" s="151">
        <v>1809</v>
      </c>
      <c r="C9" s="102">
        <v>1600</v>
      </c>
      <c r="D9" s="103">
        <v>-11.5533443891653</v>
      </c>
    </row>
    <row r="10" spans="1:4" ht="15.95" customHeight="1">
      <c r="A10" s="102" t="s">
        <v>13</v>
      </c>
      <c r="B10" s="151"/>
      <c r="C10" s="102"/>
      <c r="D10" s="103"/>
    </row>
    <row r="11" spans="1:4" ht="15.95" customHeight="1">
      <c r="A11" s="102" t="s">
        <v>14</v>
      </c>
      <c r="B11" s="151">
        <v>478</v>
      </c>
      <c r="C11" s="102">
        <v>270</v>
      </c>
      <c r="D11" s="103">
        <v>-43.5146443514644</v>
      </c>
    </row>
    <row r="12" spans="1:4" ht="15.95" customHeight="1">
      <c r="A12" s="102" t="s">
        <v>15</v>
      </c>
      <c r="B12" s="151">
        <v>60</v>
      </c>
      <c r="C12" s="102"/>
      <c r="D12" s="103">
        <v>-100</v>
      </c>
    </row>
    <row r="13" spans="1:4" ht="15.95" customHeight="1">
      <c r="A13" s="102" t="s">
        <v>16</v>
      </c>
      <c r="B13" s="151">
        <v>2317</v>
      </c>
      <c r="C13" s="102">
        <v>2260</v>
      </c>
      <c r="D13" s="103">
        <v>-2.46007768666379</v>
      </c>
    </row>
    <row r="14" spans="1:4" ht="15.95" customHeight="1">
      <c r="A14" s="102" t="s">
        <v>17</v>
      </c>
      <c r="B14" s="151">
        <v>649</v>
      </c>
      <c r="C14" s="102">
        <v>700</v>
      </c>
      <c r="D14" s="103">
        <v>7.85824345146379</v>
      </c>
    </row>
    <row r="15" spans="1:4" ht="15.95" customHeight="1">
      <c r="A15" s="102" t="s">
        <v>18</v>
      </c>
      <c r="B15" s="151">
        <v>778</v>
      </c>
      <c r="C15" s="102">
        <v>780</v>
      </c>
      <c r="D15" s="103">
        <v>0.25706940874036</v>
      </c>
    </row>
    <row r="16" spans="1:4" ht="15.95" customHeight="1">
      <c r="A16" s="102" t="s">
        <v>19</v>
      </c>
      <c r="B16" s="151">
        <v>1923</v>
      </c>
      <c r="C16" s="102">
        <v>1900</v>
      </c>
      <c r="D16" s="103">
        <v>-1.19604784191368</v>
      </c>
    </row>
    <row r="17" spans="1:4" ht="15.95" customHeight="1">
      <c r="A17" s="102" t="s">
        <v>20</v>
      </c>
      <c r="B17" s="151">
        <v>4558</v>
      </c>
      <c r="C17" s="102">
        <v>4400</v>
      </c>
      <c r="D17" s="103">
        <v>-3.46643264589732</v>
      </c>
    </row>
    <row r="18" spans="1:4" ht="15.95" customHeight="1">
      <c r="A18" s="153" t="s">
        <v>21</v>
      </c>
      <c r="B18" s="151">
        <v>576</v>
      </c>
      <c r="C18" s="102">
        <v>600</v>
      </c>
      <c r="D18" s="103">
        <v>4.16666666666667</v>
      </c>
    </row>
    <row r="19" spans="1:4" ht="15.95" customHeight="1">
      <c r="A19" s="153" t="s">
        <v>22</v>
      </c>
      <c r="B19" s="151">
        <v>4098</v>
      </c>
      <c r="C19" s="102">
        <v>8030</v>
      </c>
      <c r="D19" s="103">
        <v>95.9492435334309</v>
      </c>
    </row>
    <row r="20" spans="1:4" ht="15.95" customHeight="1">
      <c r="A20" s="153" t="s">
        <v>23</v>
      </c>
      <c r="B20" s="151">
        <v>5960</v>
      </c>
      <c r="C20" s="102">
        <v>10900</v>
      </c>
      <c r="D20" s="103">
        <v>82.8859060402685</v>
      </c>
    </row>
    <row r="21" spans="1:4" ht="15.95" customHeight="1">
      <c r="A21" s="153" t="s">
        <v>24</v>
      </c>
      <c r="B21" s="151">
        <v>69</v>
      </c>
      <c r="C21" s="154">
        <v>111</v>
      </c>
      <c r="D21" s="103">
        <v>60.8695652173913</v>
      </c>
    </row>
    <row r="22" spans="1:4" ht="15.95" customHeight="1">
      <c r="A22" s="153" t="s">
        <v>15</v>
      </c>
      <c r="B22" s="151"/>
      <c r="C22" s="102">
        <v>63</v>
      </c>
      <c r="D22" s="103"/>
    </row>
    <row r="23" spans="1:4" ht="15.95" customHeight="1">
      <c r="A23" s="155" t="s">
        <v>26</v>
      </c>
      <c r="B23" s="102">
        <v>10531</v>
      </c>
      <c r="C23" s="132">
        <v>6169.8663</v>
      </c>
      <c r="D23" s="103">
        <v>-41.4123416579622</v>
      </c>
    </row>
    <row r="24" spans="1:4" ht="15.95" customHeight="1">
      <c r="A24" s="153" t="s">
        <v>27</v>
      </c>
      <c r="B24" s="151">
        <v>1358</v>
      </c>
      <c r="C24" s="143">
        <v>930</v>
      </c>
      <c r="D24" s="103">
        <v>-31.5169366715758</v>
      </c>
    </row>
    <row r="25" spans="1:4" ht="15.95" customHeight="1">
      <c r="A25" s="156" t="s">
        <v>28</v>
      </c>
      <c r="B25" s="151"/>
      <c r="C25" s="143"/>
      <c r="D25" s="103"/>
    </row>
    <row r="26" spans="1:4" ht="15.95" customHeight="1">
      <c r="A26" s="156" t="s">
        <v>29</v>
      </c>
      <c r="B26" s="151"/>
      <c r="C26" s="143"/>
      <c r="D26" s="103"/>
    </row>
    <row r="27" spans="1:4" ht="15.95" customHeight="1">
      <c r="A27" s="156" t="s">
        <v>30</v>
      </c>
      <c r="B27" s="151"/>
      <c r="C27" s="157">
        <v>20</v>
      </c>
      <c r="D27" s="103"/>
    </row>
    <row r="28" spans="1:4" ht="15.95" customHeight="1">
      <c r="A28" s="102" t="s">
        <v>233</v>
      </c>
      <c r="B28" s="151">
        <v>1122</v>
      </c>
      <c r="C28" s="157">
        <v>910</v>
      </c>
      <c r="D28" s="103">
        <v>-18.8948306595365</v>
      </c>
    </row>
    <row r="29" spans="1:4" ht="15.95" customHeight="1">
      <c r="A29" s="102" t="s">
        <v>234</v>
      </c>
      <c r="B29" s="151"/>
      <c r="C29" s="157"/>
      <c r="D29" s="103"/>
    </row>
    <row r="30" spans="1:4" ht="15.95" customHeight="1">
      <c r="A30" s="102" t="s">
        <v>235</v>
      </c>
      <c r="B30" s="151">
        <v>99</v>
      </c>
      <c r="C30" s="157"/>
      <c r="D30" s="103">
        <v>-100</v>
      </c>
    </row>
    <row r="31" spans="1:4" ht="15.95" customHeight="1">
      <c r="A31" s="102" t="s">
        <v>236</v>
      </c>
      <c r="B31" s="151"/>
      <c r="C31" s="158"/>
      <c r="D31" s="103"/>
    </row>
    <row r="32" spans="1:4" ht="15.95" customHeight="1">
      <c r="A32" s="102" t="s">
        <v>237</v>
      </c>
      <c r="B32" s="151"/>
      <c r="C32" s="158"/>
      <c r="D32" s="103"/>
    </row>
    <row r="33" spans="1:4" ht="15.95" customHeight="1">
      <c r="A33" s="158" t="s">
        <v>36</v>
      </c>
      <c r="B33" s="151">
        <v>137</v>
      </c>
      <c r="C33" s="158"/>
      <c r="D33" s="103">
        <v>-100</v>
      </c>
    </row>
    <row r="34" spans="1:4" ht="15.95" customHeight="1">
      <c r="A34" s="102" t="s">
        <v>37</v>
      </c>
      <c r="B34" s="151">
        <v>2160</v>
      </c>
      <c r="C34" s="158">
        <v>1839</v>
      </c>
      <c r="D34" s="103">
        <v>-14.8611111111111</v>
      </c>
    </row>
    <row r="35" spans="1:4" ht="15.95" customHeight="1">
      <c r="A35" s="102" t="s">
        <v>38</v>
      </c>
      <c r="B35" s="151">
        <v>3677</v>
      </c>
      <c r="C35" s="159">
        <v>2477.38</v>
      </c>
      <c r="D35" s="103">
        <v>-32.6249660048953</v>
      </c>
    </row>
    <row r="36" spans="1:4" ht="15.95" customHeight="1">
      <c r="A36" s="158" t="s">
        <v>39</v>
      </c>
      <c r="B36" s="151"/>
      <c r="C36" s="159"/>
      <c r="D36" s="103"/>
    </row>
    <row r="37" spans="1:4" ht="15.95" customHeight="1">
      <c r="A37" s="102" t="s">
        <v>40</v>
      </c>
      <c r="B37" s="151">
        <v>3101</v>
      </c>
      <c r="C37" s="159">
        <v>686.79</v>
      </c>
      <c r="D37" s="103">
        <v>-77.8526281844566</v>
      </c>
    </row>
    <row r="38" spans="1:4" ht="15.95" customHeight="1">
      <c r="A38" s="102" t="s">
        <v>41</v>
      </c>
      <c r="B38" s="151"/>
      <c r="C38" s="159"/>
      <c r="D38" s="103"/>
    </row>
    <row r="39" spans="1:4" ht="15.95" customHeight="1">
      <c r="A39" s="102" t="s">
        <v>42</v>
      </c>
      <c r="B39" s="151">
        <v>235</v>
      </c>
      <c r="C39" s="160">
        <v>129</v>
      </c>
      <c r="D39" s="103">
        <v>-45.1063829787234</v>
      </c>
    </row>
    <row r="40" spans="1:4" ht="14.25">
      <c r="A40" s="102" t="s">
        <v>43</v>
      </c>
      <c r="B40" s="151"/>
      <c r="C40" s="160">
        <v>107.6963</v>
      </c>
      <c r="D40" s="103"/>
    </row>
  </sheetData>
  <mergeCells count="1">
    <mergeCell ref="A2:D2"/>
  </mergeCells>
  <printOptions horizontalCentered="1"/>
  <pageMargins left="0.984027777777778" right="0.984027777777778" top="0.984027777777778" bottom="1.18055555555556" header="0.313888888888889" footer="0.313888888888889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T30"/>
  <sheetViews>
    <sheetView showZeros="0" workbookViewId="0" topLeftCell="A1">
      <selection activeCell="F15" sqref="F15"/>
    </sheetView>
  </sheetViews>
  <sheetFormatPr defaultColWidth="9.00390625" defaultRowHeight="14.25"/>
  <cols>
    <col min="1" max="1" width="36.50390625" style="125" customWidth="1"/>
    <col min="2" max="4" width="12.625" style="125" customWidth="1"/>
    <col min="5" max="5" width="8.375" style="125" customWidth="1"/>
    <col min="6" max="6" width="9.00390625" style="125" customWidth="1"/>
    <col min="7" max="7" width="17.75390625" style="125" customWidth="1"/>
    <col min="8" max="238" width="9.00390625" style="125" customWidth="1"/>
    <col min="239" max="253" width="9.00390625" style="127" customWidth="1"/>
  </cols>
  <sheetData>
    <row r="1" spans="1:253" s="140" customFormat="1" ht="21.95" customHeight="1">
      <c r="A1" s="124" t="s">
        <v>240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</row>
    <row r="2" spans="1:5" s="93" customFormat="1" ht="27.75" customHeight="1">
      <c r="A2" s="95" t="s">
        <v>241</v>
      </c>
      <c r="B2" s="95"/>
      <c r="C2" s="95"/>
      <c r="D2" s="95"/>
      <c r="E2" s="128"/>
    </row>
    <row r="3" spans="1:253" s="89" customFormat="1" ht="34.5" customHeight="1">
      <c r="A3" s="129"/>
      <c r="B3" s="112"/>
      <c r="C3" s="129"/>
      <c r="D3" s="130" t="s">
        <v>2</v>
      </c>
      <c r="E3" s="112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</row>
    <row r="4" spans="1:253" s="29" customFormat="1" ht="33.75" customHeight="1">
      <c r="A4" s="97" t="s">
        <v>242</v>
      </c>
      <c r="B4" s="131" t="s">
        <v>243</v>
      </c>
      <c r="C4" s="131" t="s">
        <v>230</v>
      </c>
      <c r="D4" s="131" t="s">
        <v>231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O4" s="138"/>
      <c r="IP4" s="138"/>
      <c r="IQ4" s="138"/>
      <c r="IR4" s="138"/>
      <c r="IS4" s="138"/>
    </row>
    <row r="5" spans="1:253" s="29" customFormat="1" ht="21" customHeight="1">
      <c r="A5" s="100" t="s">
        <v>244</v>
      </c>
      <c r="B5" s="102">
        <v>198636</v>
      </c>
      <c r="C5" s="102">
        <v>250492</v>
      </c>
      <c r="D5" s="103">
        <v>26.1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O5" s="138"/>
      <c r="IP5" s="138"/>
      <c r="IQ5" s="138"/>
      <c r="IR5" s="138"/>
      <c r="IS5" s="138"/>
    </row>
    <row r="6" spans="1:253" s="29" customFormat="1" ht="21" customHeight="1">
      <c r="A6" s="133" t="s">
        <v>245</v>
      </c>
      <c r="B6" s="142">
        <v>18734</v>
      </c>
      <c r="C6" s="102">
        <v>21010</v>
      </c>
      <c r="D6" s="103">
        <v>12.149033842212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O6" s="138"/>
      <c r="IP6" s="138"/>
      <c r="IQ6" s="138"/>
      <c r="IR6" s="138"/>
      <c r="IS6" s="138"/>
    </row>
    <row r="7" spans="1:253" s="29" customFormat="1" ht="21" customHeight="1">
      <c r="A7" s="133" t="s">
        <v>246</v>
      </c>
      <c r="B7" s="142"/>
      <c r="C7" s="102"/>
      <c r="D7" s="103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O7" s="138"/>
      <c r="IP7" s="138"/>
      <c r="IQ7" s="138"/>
      <c r="IR7" s="138"/>
      <c r="IS7" s="138"/>
    </row>
    <row r="8" spans="1:253" s="29" customFormat="1" ht="21" customHeight="1">
      <c r="A8" s="133" t="s">
        <v>247</v>
      </c>
      <c r="B8" s="142">
        <v>7</v>
      </c>
      <c r="C8" s="102">
        <v>4992</v>
      </c>
      <c r="D8" s="103">
        <v>71214.2857142857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O8" s="138"/>
      <c r="IP8" s="138"/>
      <c r="IQ8" s="138"/>
      <c r="IR8" s="138"/>
      <c r="IS8" s="138"/>
    </row>
    <row r="9" spans="1:253" s="29" customFormat="1" ht="21" customHeight="1">
      <c r="A9" s="133" t="s">
        <v>248</v>
      </c>
      <c r="B9" s="142">
        <v>8146</v>
      </c>
      <c r="C9" s="102">
        <v>8995</v>
      </c>
      <c r="D9" s="103">
        <v>10.4222931500123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O9" s="138"/>
      <c r="IP9" s="138"/>
      <c r="IQ9" s="138"/>
      <c r="IR9" s="138"/>
      <c r="IS9" s="138"/>
    </row>
    <row r="10" spans="1:253" s="29" customFormat="1" ht="21" customHeight="1">
      <c r="A10" s="133" t="s">
        <v>249</v>
      </c>
      <c r="B10" s="142">
        <v>34503</v>
      </c>
      <c r="C10" s="102">
        <v>40211</v>
      </c>
      <c r="D10" s="103">
        <v>16.5434889719735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O10" s="138"/>
      <c r="IP10" s="138"/>
      <c r="IQ10" s="138"/>
      <c r="IR10" s="138"/>
      <c r="IS10" s="138"/>
    </row>
    <row r="11" spans="1:253" s="29" customFormat="1" ht="21" customHeight="1">
      <c r="A11" s="133" t="s">
        <v>250</v>
      </c>
      <c r="B11" s="142">
        <v>186.4</v>
      </c>
      <c r="C11" s="102">
        <v>234</v>
      </c>
      <c r="D11" s="103">
        <v>25.5364806866953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O11" s="138"/>
      <c r="IP11" s="138"/>
      <c r="IQ11" s="138"/>
      <c r="IR11" s="138"/>
      <c r="IS11" s="138"/>
    </row>
    <row r="12" spans="1:253" s="29" customFormat="1" ht="21" customHeight="1">
      <c r="A12" s="133" t="s">
        <v>251</v>
      </c>
      <c r="B12" s="142">
        <v>1190.5772</v>
      </c>
      <c r="C12" s="102">
        <v>8472</v>
      </c>
      <c r="D12" s="103">
        <v>611.587623213346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O12" s="138"/>
      <c r="IP12" s="138"/>
      <c r="IQ12" s="138"/>
      <c r="IR12" s="138"/>
      <c r="IS12" s="138"/>
    </row>
    <row r="13" spans="1:253" s="29" customFormat="1" ht="21" customHeight="1">
      <c r="A13" s="133" t="s">
        <v>252</v>
      </c>
      <c r="B13" s="142">
        <v>38906</v>
      </c>
      <c r="C13" s="102">
        <v>45555</v>
      </c>
      <c r="D13" s="103">
        <v>17.0899090114635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O13" s="138"/>
      <c r="IP13" s="138"/>
      <c r="IQ13" s="138"/>
      <c r="IR13" s="138"/>
      <c r="IS13" s="138"/>
    </row>
    <row r="14" spans="1:253" s="29" customFormat="1" ht="21" customHeight="1">
      <c r="A14" s="133" t="s">
        <v>253</v>
      </c>
      <c r="B14" s="142">
        <v>33386.5131</v>
      </c>
      <c r="C14" s="102">
        <v>38847</v>
      </c>
      <c r="D14" s="103">
        <v>16.3553674612399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O14" s="138"/>
      <c r="IP14" s="138"/>
      <c r="IQ14" s="138"/>
      <c r="IR14" s="138"/>
      <c r="IS14" s="138"/>
    </row>
    <row r="15" spans="1:253" s="29" customFormat="1" ht="21" customHeight="1">
      <c r="A15" s="133" t="s">
        <v>254</v>
      </c>
      <c r="B15" s="142">
        <v>3357.0806</v>
      </c>
      <c r="C15" s="102">
        <v>2174</v>
      </c>
      <c r="D15" s="103">
        <v>-35.2413522630347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O15" s="138"/>
      <c r="IP15" s="138"/>
      <c r="IQ15" s="138"/>
      <c r="IR15" s="138"/>
      <c r="IS15" s="138"/>
    </row>
    <row r="16" spans="1:253" s="29" customFormat="1" ht="21" customHeight="1">
      <c r="A16" s="133" t="s">
        <v>255</v>
      </c>
      <c r="B16" s="142">
        <v>4787.6201</v>
      </c>
      <c r="C16" s="102">
        <v>6292</v>
      </c>
      <c r="D16" s="103">
        <v>31.4222905865066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O16" s="138"/>
      <c r="IP16" s="138"/>
      <c r="IQ16" s="138"/>
      <c r="IR16" s="138"/>
      <c r="IS16" s="138"/>
    </row>
    <row r="17" spans="1:253" s="29" customFormat="1" ht="21" customHeight="1">
      <c r="A17" s="133" t="s">
        <v>256</v>
      </c>
      <c r="B17" s="142">
        <v>21420.3038</v>
      </c>
      <c r="C17" s="102">
        <v>27852</v>
      </c>
      <c r="D17" s="103">
        <v>30.0261670425048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O17" s="138"/>
      <c r="IP17" s="138"/>
      <c r="IQ17" s="138"/>
      <c r="IR17" s="138"/>
      <c r="IS17" s="138"/>
    </row>
    <row r="18" spans="1:253" s="29" customFormat="1" ht="21" customHeight="1">
      <c r="A18" s="133" t="s">
        <v>257</v>
      </c>
      <c r="B18" s="142">
        <v>1270.3833</v>
      </c>
      <c r="C18" s="102">
        <v>1267</v>
      </c>
      <c r="D18" s="103">
        <v>-0.26632119613033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O18" s="138"/>
      <c r="IP18" s="138"/>
      <c r="IQ18" s="138"/>
      <c r="IR18" s="138"/>
      <c r="IS18" s="138"/>
    </row>
    <row r="19" spans="1:253" s="29" customFormat="1" ht="21" customHeight="1">
      <c r="A19" s="133" t="s">
        <v>258</v>
      </c>
      <c r="B19" s="142">
        <v>138.6803</v>
      </c>
      <c r="C19" s="102">
        <v>245</v>
      </c>
      <c r="D19" s="103">
        <v>76.6653230487676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O19" s="138"/>
      <c r="IP19" s="138"/>
      <c r="IQ19" s="138"/>
      <c r="IR19" s="138"/>
      <c r="IS19" s="138"/>
    </row>
    <row r="20" spans="1:253" s="29" customFormat="1" ht="21" customHeight="1">
      <c r="A20" s="133" t="s">
        <v>259</v>
      </c>
      <c r="B20" s="142">
        <v>939.9185</v>
      </c>
      <c r="C20" s="102">
        <v>671</v>
      </c>
      <c r="D20" s="103">
        <v>-28.6108316838109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O20" s="138"/>
      <c r="IP20" s="138"/>
      <c r="IQ20" s="138"/>
      <c r="IR20" s="138"/>
      <c r="IS20" s="138"/>
    </row>
    <row r="21" spans="1:253" s="29" customFormat="1" ht="21" customHeight="1">
      <c r="A21" s="133" t="s">
        <v>260</v>
      </c>
      <c r="B21" s="102"/>
      <c r="C21" s="102"/>
      <c r="D21" s="103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O21" s="138"/>
      <c r="IP21" s="138"/>
      <c r="IQ21" s="138"/>
      <c r="IR21" s="138"/>
      <c r="IS21" s="138"/>
    </row>
    <row r="22" spans="1:253" s="29" customFormat="1" ht="21" customHeight="1">
      <c r="A22" s="133" t="s">
        <v>261</v>
      </c>
      <c r="B22" s="132">
        <v>843.807</v>
      </c>
      <c r="C22" s="102">
        <v>2339</v>
      </c>
      <c r="D22" s="103">
        <v>177.196088679046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O22" s="138"/>
      <c r="IP22" s="138"/>
      <c r="IQ22" s="138"/>
      <c r="IR22" s="138"/>
      <c r="IS22" s="138"/>
    </row>
    <row r="23" spans="1:253" s="29" customFormat="1" ht="21" customHeight="1">
      <c r="A23" s="133" t="s">
        <v>262</v>
      </c>
      <c r="B23" s="132">
        <v>5609.9868</v>
      </c>
      <c r="C23" s="102">
        <v>5854</v>
      </c>
      <c r="D23" s="103">
        <v>4.34962164260351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O23" s="138"/>
      <c r="IP23" s="138"/>
      <c r="IQ23" s="138"/>
      <c r="IR23" s="138"/>
      <c r="IS23" s="138"/>
    </row>
    <row r="24" spans="1:253" s="29" customFormat="1" ht="21" customHeight="1">
      <c r="A24" s="133" t="s">
        <v>263</v>
      </c>
      <c r="B24" s="132">
        <v>92.2125</v>
      </c>
      <c r="C24" s="143"/>
      <c r="D24" s="103">
        <v>-100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O24" s="138"/>
      <c r="IP24" s="138"/>
      <c r="IQ24" s="138"/>
      <c r="IR24" s="138"/>
      <c r="IS24" s="138"/>
    </row>
    <row r="25" spans="1:253" s="29" customFormat="1" ht="21" customHeight="1">
      <c r="A25" s="133" t="s">
        <v>264</v>
      </c>
      <c r="B25" s="132">
        <v>982.138</v>
      </c>
      <c r="C25" s="143">
        <v>1554</v>
      </c>
      <c r="D25" s="103">
        <v>58.2262370461177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O25" s="138"/>
      <c r="IP25" s="138"/>
      <c r="IQ25" s="138"/>
      <c r="IR25" s="138"/>
      <c r="IS25" s="138"/>
    </row>
    <row r="26" spans="1:253" s="29" customFormat="1" ht="21" customHeight="1">
      <c r="A26" s="135" t="s">
        <v>265</v>
      </c>
      <c r="B26" s="136">
        <v>2000</v>
      </c>
      <c r="C26" s="143">
        <v>2000</v>
      </c>
      <c r="D26" s="103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O26" s="138"/>
      <c r="IP26" s="138"/>
      <c r="IQ26" s="138"/>
      <c r="IR26" s="138"/>
      <c r="IS26" s="138"/>
    </row>
    <row r="27" spans="1:253" s="29" customFormat="1" ht="21" customHeight="1">
      <c r="A27" s="133" t="s">
        <v>266</v>
      </c>
      <c r="B27" s="136">
        <v>15948.21</v>
      </c>
      <c r="C27" s="143">
        <v>15976</v>
      </c>
      <c r="D27" s="103">
        <v>1.7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O27" s="138"/>
      <c r="IP27" s="138"/>
      <c r="IQ27" s="138"/>
      <c r="IR27" s="138"/>
      <c r="IS27" s="138"/>
    </row>
    <row r="28" spans="1:254" s="125" customFormat="1" ht="21" customHeight="1">
      <c r="A28" s="133" t="s">
        <v>267</v>
      </c>
      <c r="B28" s="136">
        <v>3926</v>
      </c>
      <c r="C28" s="143">
        <v>12700</v>
      </c>
      <c r="D28" s="103">
        <v>223.48446255731</v>
      </c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29"/>
      <c r="IO28" s="138"/>
      <c r="IP28" s="138"/>
      <c r="IQ28" s="138"/>
      <c r="IR28" s="138"/>
      <c r="IS28" s="138"/>
      <c r="IT28" s="29"/>
    </row>
    <row r="29" spans="1:4" ht="21" customHeight="1">
      <c r="A29" s="133" t="s">
        <v>268</v>
      </c>
      <c r="B29" s="136">
        <v>2209</v>
      </c>
      <c r="C29" s="143">
        <v>3196</v>
      </c>
      <c r="D29" s="103">
        <v>44.6808510638298</v>
      </c>
    </row>
    <row r="30" spans="1:4" ht="21" customHeight="1">
      <c r="A30" s="133" t="s">
        <v>269</v>
      </c>
      <c r="B30" s="136">
        <v>50</v>
      </c>
      <c r="C30" s="143">
        <v>56</v>
      </c>
      <c r="D30" s="103">
        <v>12</v>
      </c>
    </row>
  </sheetData>
  <mergeCells count="1">
    <mergeCell ref="A2:D2"/>
  </mergeCells>
  <printOptions horizontalCentered="1"/>
  <pageMargins left="0.984027777777778" right="0.984027777777778" top="0.984027777777778" bottom="1.18055555555556" header="0.313888888888889" footer="0.313888888888889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N30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34.00390625" style="125" customWidth="1"/>
    <col min="2" max="4" width="13.625" style="125" customWidth="1"/>
    <col min="5" max="5" width="8.375" style="125" customWidth="1"/>
    <col min="6" max="232" width="9.00390625" style="125" customWidth="1"/>
    <col min="233" max="247" width="9.00390625" style="127" customWidth="1"/>
  </cols>
  <sheetData>
    <row r="1" spans="1:248" s="124" customFormat="1" ht="21.95" customHeight="1">
      <c r="A1" s="124" t="s">
        <v>270</v>
      </c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40"/>
    </row>
    <row r="2" spans="1:5" s="93" customFormat="1" ht="27.75" customHeight="1">
      <c r="A2" s="95" t="s">
        <v>271</v>
      </c>
      <c r="B2" s="95"/>
      <c r="C2" s="95"/>
      <c r="D2" s="95"/>
      <c r="E2" s="128"/>
    </row>
    <row r="3" spans="1:248" s="125" customFormat="1" ht="34.5" customHeight="1">
      <c r="A3" s="129"/>
      <c r="B3" s="112"/>
      <c r="C3" s="129"/>
      <c r="D3" s="130" t="s">
        <v>2</v>
      </c>
      <c r="E3" s="112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89"/>
    </row>
    <row r="4" spans="1:248" s="126" customFormat="1" ht="30.75" customHeight="1">
      <c r="A4" s="97" t="s">
        <v>242</v>
      </c>
      <c r="B4" s="131" t="s">
        <v>272</v>
      </c>
      <c r="C4" s="131" t="s">
        <v>230</v>
      </c>
      <c r="D4" s="131" t="s">
        <v>231</v>
      </c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41"/>
      <c r="II4" s="137"/>
      <c r="IJ4" s="137"/>
      <c r="IK4" s="137"/>
      <c r="IL4" s="137"/>
      <c r="IM4" s="137"/>
      <c r="IN4" s="141"/>
    </row>
    <row r="5" spans="1:248" s="125" customFormat="1" ht="21" customHeight="1">
      <c r="A5" s="100" t="s">
        <v>244</v>
      </c>
      <c r="B5" s="132">
        <v>179380.418</v>
      </c>
      <c r="C5" s="102">
        <v>231057</v>
      </c>
      <c r="D5" s="103">
        <f aca="true" t="shared" si="0" ref="D5:D10">(C5-B5)/B5*100</f>
        <v>28.808374167129</v>
      </c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29"/>
      <c r="II5" s="138"/>
      <c r="IJ5" s="138"/>
      <c r="IK5" s="138"/>
      <c r="IL5" s="138"/>
      <c r="IM5" s="138"/>
      <c r="IN5" s="29"/>
    </row>
    <row r="6" spans="1:248" s="125" customFormat="1" ht="21" customHeight="1">
      <c r="A6" s="133" t="s">
        <v>245</v>
      </c>
      <c r="B6" s="134">
        <v>11309.4</v>
      </c>
      <c r="C6" s="135">
        <f>13352+2</f>
        <v>13354</v>
      </c>
      <c r="D6" s="103">
        <f t="shared" si="0"/>
        <v>18.0787663359683</v>
      </c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29"/>
      <c r="II6" s="138"/>
      <c r="IJ6" s="138"/>
      <c r="IK6" s="138"/>
      <c r="IL6" s="138"/>
      <c r="IM6" s="138"/>
      <c r="IN6" s="29"/>
    </row>
    <row r="7" spans="1:248" s="125" customFormat="1" ht="21" customHeight="1">
      <c r="A7" s="133" t="s">
        <v>246</v>
      </c>
      <c r="B7" s="134">
        <v>0</v>
      </c>
      <c r="C7" s="135">
        <v>0</v>
      </c>
      <c r="D7" s="103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29"/>
      <c r="II7" s="138"/>
      <c r="IJ7" s="138"/>
      <c r="IK7" s="138"/>
      <c r="IL7" s="138"/>
      <c r="IM7" s="138"/>
      <c r="IN7" s="29"/>
    </row>
    <row r="8" spans="1:248" s="125" customFormat="1" ht="21" customHeight="1">
      <c r="A8" s="133" t="s">
        <v>247</v>
      </c>
      <c r="B8" s="134">
        <v>0</v>
      </c>
      <c r="C8" s="135">
        <v>4989</v>
      </c>
      <c r="D8" s="103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29"/>
      <c r="II8" s="138"/>
      <c r="IJ8" s="138"/>
      <c r="IK8" s="138"/>
      <c r="IL8" s="138"/>
      <c r="IM8" s="138"/>
      <c r="IN8" s="29"/>
    </row>
    <row r="9" spans="1:248" s="125" customFormat="1" ht="21" customHeight="1">
      <c r="A9" s="133" t="s">
        <v>248</v>
      </c>
      <c r="B9" s="134">
        <v>8146</v>
      </c>
      <c r="C9" s="135">
        <v>8995</v>
      </c>
      <c r="D9" s="103">
        <f t="shared" si="0"/>
        <v>10.4222931500123</v>
      </c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29"/>
      <c r="II9" s="138"/>
      <c r="IJ9" s="138"/>
      <c r="IK9" s="138"/>
      <c r="IL9" s="138"/>
      <c r="IM9" s="138"/>
      <c r="IN9" s="29"/>
    </row>
    <row r="10" spans="1:248" s="125" customFormat="1" ht="21" customHeight="1">
      <c r="A10" s="133" t="s">
        <v>249</v>
      </c>
      <c r="B10" s="134">
        <v>34500.9</v>
      </c>
      <c r="C10" s="135">
        <f>40087+123</f>
        <v>40210</v>
      </c>
      <c r="D10" s="103">
        <f t="shared" si="0"/>
        <v>16.5476842633091</v>
      </c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29"/>
      <c r="II10" s="138"/>
      <c r="IJ10" s="138"/>
      <c r="IK10" s="138"/>
      <c r="IL10" s="138"/>
      <c r="IM10" s="138"/>
      <c r="IN10" s="29"/>
    </row>
    <row r="11" spans="1:248" s="125" customFormat="1" ht="21" customHeight="1">
      <c r="A11" s="133" t="s">
        <v>250</v>
      </c>
      <c r="B11" s="134">
        <v>186</v>
      </c>
      <c r="C11" s="135">
        <v>234</v>
      </c>
      <c r="D11" s="103">
        <f aca="true" t="shared" si="1" ref="D11:D20">(C11-B11)/B11*100</f>
        <v>25.8064516129032</v>
      </c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29"/>
      <c r="II11" s="138"/>
      <c r="IJ11" s="138"/>
      <c r="IK11" s="138"/>
      <c r="IL11" s="138"/>
      <c r="IM11" s="138"/>
      <c r="IN11" s="29"/>
    </row>
    <row r="12" spans="1:248" s="125" customFormat="1" ht="21" customHeight="1">
      <c r="A12" s="133" t="s">
        <v>251</v>
      </c>
      <c r="B12" s="134">
        <v>1187.578</v>
      </c>
      <c r="C12" s="135">
        <f>7504-2+254</f>
        <v>7756</v>
      </c>
      <c r="D12" s="103">
        <f t="shared" si="1"/>
        <v>553.093944145142</v>
      </c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29"/>
      <c r="II12" s="138"/>
      <c r="IJ12" s="138"/>
      <c r="IK12" s="138"/>
      <c r="IL12" s="138"/>
      <c r="IM12" s="138"/>
      <c r="IN12" s="29"/>
    </row>
    <row r="13" spans="1:248" s="125" customFormat="1" ht="21" customHeight="1">
      <c r="A13" s="133" t="s">
        <v>252</v>
      </c>
      <c r="B13" s="134">
        <v>37916.23</v>
      </c>
      <c r="C13" s="135">
        <v>44665</v>
      </c>
      <c r="D13" s="103">
        <f t="shared" si="1"/>
        <v>17.7991588298731</v>
      </c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29"/>
      <c r="II13" s="138"/>
      <c r="IJ13" s="138"/>
      <c r="IK13" s="138"/>
      <c r="IL13" s="138"/>
      <c r="IM13" s="138"/>
      <c r="IN13" s="29"/>
    </row>
    <row r="14" spans="1:248" s="125" customFormat="1" ht="21" customHeight="1">
      <c r="A14" s="133" t="s">
        <v>253</v>
      </c>
      <c r="B14" s="134">
        <v>32883.92</v>
      </c>
      <c r="C14" s="135">
        <v>38349</v>
      </c>
      <c r="D14" s="103">
        <f t="shared" si="1"/>
        <v>16.619308160341</v>
      </c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29"/>
      <c r="II14" s="138"/>
      <c r="IJ14" s="138"/>
      <c r="IK14" s="138"/>
      <c r="IL14" s="138"/>
      <c r="IM14" s="138"/>
      <c r="IN14" s="29"/>
    </row>
    <row r="15" spans="1:248" s="125" customFormat="1" ht="21" customHeight="1">
      <c r="A15" s="133" t="s">
        <v>254</v>
      </c>
      <c r="B15" s="134">
        <v>2518</v>
      </c>
      <c r="C15" s="135">
        <v>1800</v>
      </c>
      <c r="D15" s="103">
        <f t="shared" si="1"/>
        <v>-28.5146942017474</v>
      </c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29"/>
      <c r="II15" s="138"/>
      <c r="IJ15" s="138"/>
      <c r="IK15" s="138"/>
      <c r="IL15" s="138"/>
      <c r="IM15" s="138"/>
      <c r="IN15" s="29"/>
    </row>
    <row r="16" spans="1:248" s="125" customFormat="1" ht="21" customHeight="1">
      <c r="A16" s="133" t="s">
        <v>255</v>
      </c>
      <c r="B16" s="134">
        <v>3975</v>
      </c>
      <c r="C16" s="135">
        <f>5729-263</f>
        <v>5466</v>
      </c>
      <c r="D16" s="103">
        <f t="shared" si="1"/>
        <v>37.5094339622641</v>
      </c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29"/>
      <c r="II16" s="138"/>
      <c r="IJ16" s="138"/>
      <c r="IK16" s="138"/>
      <c r="IL16" s="138"/>
      <c r="IM16" s="138"/>
      <c r="IN16" s="29"/>
    </row>
    <row r="17" spans="1:248" s="125" customFormat="1" ht="21" customHeight="1">
      <c r="A17" s="133" t="s">
        <v>256</v>
      </c>
      <c r="B17" s="134">
        <v>13258.82</v>
      </c>
      <c r="C17" s="135">
        <v>20000</v>
      </c>
      <c r="D17" s="103">
        <f t="shared" si="1"/>
        <v>50.8429860274142</v>
      </c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29"/>
      <c r="II17" s="138"/>
      <c r="IJ17" s="138"/>
      <c r="IK17" s="138"/>
      <c r="IL17" s="138"/>
      <c r="IM17" s="138"/>
      <c r="IN17" s="29"/>
    </row>
    <row r="18" spans="1:248" s="125" customFormat="1" ht="21" customHeight="1">
      <c r="A18" s="133" t="s">
        <v>257</v>
      </c>
      <c r="B18" s="134">
        <v>1268.76</v>
      </c>
      <c r="C18" s="135">
        <v>1267</v>
      </c>
      <c r="D18" s="103">
        <f t="shared" si="1"/>
        <v>-0.138718118477883</v>
      </c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29"/>
      <c r="II18" s="138"/>
      <c r="IJ18" s="138"/>
      <c r="IK18" s="138"/>
      <c r="IL18" s="138"/>
      <c r="IM18" s="138"/>
      <c r="IN18" s="29"/>
    </row>
    <row r="19" spans="1:248" s="125" customFormat="1" ht="21" customHeight="1">
      <c r="A19" s="133" t="s">
        <v>258</v>
      </c>
      <c r="B19" s="134">
        <v>134</v>
      </c>
      <c r="C19" s="135">
        <v>245</v>
      </c>
      <c r="D19" s="103">
        <f t="shared" si="1"/>
        <v>82.8358208955224</v>
      </c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29"/>
      <c r="II19" s="138"/>
      <c r="IJ19" s="138"/>
      <c r="IK19" s="138"/>
      <c r="IL19" s="138"/>
      <c r="IM19" s="138"/>
      <c r="IN19" s="29"/>
    </row>
    <row r="20" spans="1:248" s="125" customFormat="1" ht="21" customHeight="1">
      <c r="A20" s="133" t="s">
        <v>259</v>
      </c>
      <c r="B20" s="134">
        <v>940</v>
      </c>
      <c r="C20" s="135">
        <v>671</v>
      </c>
      <c r="D20" s="103">
        <f t="shared" si="1"/>
        <v>-28.6170212765957</v>
      </c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29"/>
      <c r="II20" s="138"/>
      <c r="IJ20" s="138"/>
      <c r="IK20" s="138"/>
      <c r="IL20" s="138"/>
      <c r="IM20" s="138"/>
      <c r="IN20" s="29"/>
    </row>
    <row r="21" spans="1:248" s="125" customFormat="1" ht="21" customHeight="1">
      <c r="A21" s="133" t="s">
        <v>260</v>
      </c>
      <c r="B21" s="132">
        <v>0</v>
      </c>
      <c r="C21" s="135">
        <v>0</v>
      </c>
      <c r="D21" s="103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29"/>
      <c r="II21" s="138"/>
      <c r="IJ21" s="138"/>
      <c r="IK21" s="138"/>
      <c r="IL21" s="138"/>
      <c r="IM21" s="138"/>
      <c r="IN21" s="29"/>
    </row>
    <row r="22" spans="1:248" s="125" customFormat="1" ht="21" customHeight="1">
      <c r="A22" s="133" t="s">
        <v>261</v>
      </c>
      <c r="B22" s="132">
        <v>844</v>
      </c>
      <c r="C22" s="135">
        <v>2339</v>
      </c>
      <c r="D22" s="103">
        <f>(C22-B22)/B22*100</f>
        <v>177.132701421801</v>
      </c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29"/>
      <c r="II22" s="138"/>
      <c r="IJ22" s="138"/>
      <c r="IK22" s="138"/>
      <c r="IL22" s="138"/>
      <c r="IM22" s="138"/>
      <c r="IN22" s="29"/>
    </row>
    <row r="23" spans="1:248" s="125" customFormat="1" ht="21" customHeight="1">
      <c r="A23" s="133" t="s">
        <v>262</v>
      </c>
      <c r="B23" s="132">
        <v>5103.81</v>
      </c>
      <c r="C23" s="135">
        <v>5244</v>
      </c>
      <c r="D23" s="103">
        <f aca="true" t="shared" si="2" ref="D23:D30">(C23-B23)/B23*100</f>
        <v>2.74677152950442</v>
      </c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29"/>
      <c r="II23" s="138"/>
      <c r="IJ23" s="138"/>
      <c r="IK23" s="138"/>
      <c r="IL23" s="138"/>
      <c r="IM23" s="138"/>
      <c r="IN23" s="29"/>
    </row>
    <row r="24" spans="1:248" s="125" customFormat="1" ht="21" customHeight="1">
      <c r="A24" s="133" t="s">
        <v>263</v>
      </c>
      <c r="B24" s="132">
        <v>92</v>
      </c>
      <c r="C24" s="135">
        <v>0</v>
      </c>
      <c r="D24" s="103">
        <f t="shared" si="2"/>
        <v>-100</v>
      </c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29"/>
      <c r="II24" s="138"/>
      <c r="IJ24" s="138"/>
      <c r="IK24" s="138"/>
      <c r="IL24" s="138"/>
      <c r="IM24" s="138"/>
      <c r="IN24" s="29"/>
    </row>
    <row r="25" spans="1:248" s="125" customFormat="1" ht="21" customHeight="1">
      <c r="A25" s="133" t="s">
        <v>264</v>
      </c>
      <c r="B25" s="132">
        <v>982</v>
      </c>
      <c r="C25" s="135">
        <v>1545</v>
      </c>
      <c r="D25" s="103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29"/>
      <c r="II25" s="138"/>
      <c r="IJ25" s="138"/>
      <c r="IK25" s="138"/>
      <c r="IL25" s="138"/>
      <c r="IM25" s="138"/>
      <c r="IN25" s="29"/>
    </row>
    <row r="26" spans="1:248" s="125" customFormat="1" ht="21" customHeight="1">
      <c r="A26" s="135" t="s">
        <v>265</v>
      </c>
      <c r="B26" s="132">
        <v>2000</v>
      </c>
      <c r="C26" s="135">
        <v>2000</v>
      </c>
      <c r="D26" s="103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29"/>
      <c r="II26" s="138"/>
      <c r="IJ26" s="138"/>
      <c r="IK26" s="138"/>
      <c r="IL26" s="138"/>
      <c r="IM26" s="138"/>
      <c r="IN26" s="29"/>
    </row>
    <row r="27" spans="1:248" s="125" customFormat="1" ht="21" customHeight="1">
      <c r="A27" s="133" t="s">
        <v>266</v>
      </c>
      <c r="B27" s="136">
        <v>15949</v>
      </c>
      <c r="C27" s="135">
        <v>15976</v>
      </c>
      <c r="D27" s="103">
        <f t="shared" si="2"/>
        <v>0.169289610633896</v>
      </c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29"/>
      <c r="II27" s="138"/>
      <c r="IJ27" s="138"/>
      <c r="IK27" s="138"/>
      <c r="IL27" s="138"/>
      <c r="IM27" s="138"/>
      <c r="IN27" s="29"/>
    </row>
    <row r="28" spans="1:248" s="125" customFormat="1" ht="21" customHeight="1">
      <c r="A28" s="133" t="s">
        <v>267</v>
      </c>
      <c r="B28" s="136">
        <v>3926</v>
      </c>
      <c r="C28" s="135">
        <v>12700</v>
      </c>
      <c r="D28" s="103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29"/>
      <c r="II28" s="138"/>
      <c r="IJ28" s="138"/>
      <c r="IK28" s="138"/>
      <c r="IL28" s="138"/>
      <c r="IM28" s="138"/>
      <c r="IN28" s="29"/>
    </row>
    <row r="29" spans="1:247" s="29" customFormat="1" ht="21" customHeight="1">
      <c r="A29" s="133" t="s">
        <v>268</v>
      </c>
      <c r="B29" s="136">
        <v>2209</v>
      </c>
      <c r="C29" s="135">
        <v>3196</v>
      </c>
      <c r="D29" s="103">
        <f t="shared" si="2"/>
        <v>44.6808510638298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</row>
    <row r="30" spans="1:4" ht="21" customHeight="1">
      <c r="A30" s="133" t="s">
        <v>269</v>
      </c>
      <c r="B30" s="136">
        <v>50</v>
      </c>
      <c r="C30" s="135">
        <v>56</v>
      </c>
      <c r="D30" s="103">
        <f t="shared" si="2"/>
        <v>12</v>
      </c>
    </row>
  </sheetData>
  <mergeCells count="1">
    <mergeCell ref="A2:D2"/>
  </mergeCells>
  <printOptions horizontalCentered="1"/>
  <pageMargins left="0.984027777777778" right="0.984027777777778" top="0.984027777777778" bottom="1.18055555555556" header="0.313888888888889" footer="0.313888888888889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L38"/>
  <sheetViews>
    <sheetView showGridLines="0" showZeros="0" workbookViewId="0" topLeftCell="A1">
      <selection activeCell="I9" sqref="I9"/>
    </sheetView>
  </sheetViews>
  <sheetFormatPr defaultColWidth="9.00390625" defaultRowHeight="14.25"/>
  <cols>
    <col min="1" max="1" width="41.625" style="93" customWidth="1"/>
    <col min="2" max="3" width="10.625" style="93" customWidth="1"/>
    <col min="4" max="4" width="11.625" style="93" customWidth="1"/>
    <col min="5" max="246" width="9.00390625" style="93" customWidth="1"/>
  </cols>
  <sheetData>
    <row r="1" spans="1:246" s="113" customFormat="1" ht="26.1" customHeight="1">
      <c r="A1" s="114" t="s">
        <v>273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</row>
    <row r="2" spans="1:246" s="89" customFormat="1" ht="24" customHeight="1">
      <c r="A2" s="95" t="s">
        <v>274</v>
      </c>
      <c r="B2" s="95"/>
      <c r="C2" s="95"/>
      <c r="D2" s="9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</row>
    <row r="3" spans="1:246" s="89" customFormat="1" ht="22.5" customHeight="1">
      <c r="A3" s="116"/>
      <c r="B3" s="93"/>
      <c r="C3" s="93"/>
      <c r="D3" s="117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</row>
    <row r="4" spans="1:246" s="29" customFormat="1" ht="38.1" customHeight="1">
      <c r="A4" s="98" t="s">
        <v>82</v>
      </c>
      <c r="B4" s="97" t="s">
        <v>275</v>
      </c>
      <c r="C4" s="98" t="s">
        <v>276</v>
      </c>
      <c r="D4" s="99" t="s">
        <v>277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</row>
    <row r="5" spans="1:246" s="29" customFormat="1" ht="23.1" customHeight="1">
      <c r="A5" s="118" t="s">
        <v>8</v>
      </c>
      <c r="B5" s="102">
        <f>SUM(B6:B27)</f>
        <v>110627</v>
      </c>
      <c r="C5" s="102">
        <f>SUM(C6:C27)</f>
        <v>215477</v>
      </c>
      <c r="D5" s="103">
        <f>(C5-B5)/B5*100</f>
        <v>94.777947517333</v>
      </c>
      <c r="E5" s="104">
        <f>E6+E7+E8+E9+E16+E17+E18+E20+E21+E23+E25</f>
        <v>0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</row>
    <row r="6" spans="1:246" s="29" customFormat="1" ht="23.1" customHeight="1">
      <c r="A6" s="119" t="s">
        <v>86</v>
      </c>
      <c r="B6" s="102"/>
      <c r="C6" s="102"/>
      <c r="D6" s="103"/>
      <c r="E6" s="104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</row>
    <row r="7" spans="1:246" s="29" customFormat="1" ht="23.1" customHeight="1">
      <c r="A7" s="119" t="s">
        <v>87</v>
      </c>
      <c r="B7" s="102"/>
      <c r="C7" s="102"/>
      <c r="D7" s="103"/>
      <c r="E7" s="104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</row>
    <row r="8" spans="1:246" s="29" customFormat="1" ht="23.1" customHeight="1">
      <c r="A8" s="119" t="s">
        <v>88</v>
      </c>
      <c r="B8" s="102"/>
      <c r="C8" s="102"/>
      <c r="D8" s="103"/>
      <c r="E8" s="104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</row>
    <row r="9" spans="1:246" s="29" customFormat="1" ht="23.1" customHeight="1">
      <c r="A9" s="119" t="s">
        <v>89</v>
      </c>
      <c r="B9" s="102"/>
      <c r="C9" s="102"/>
      <c r="D9" s="103"/>
      <c r="E9" s="104">
        <f>SUM(E10:E15)</f>
        <v>0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</row>
    <row r="10" spans="1:246" s="29" customFormat="1" ht="23.1" customHeight="1">
      <c r="A10" s="119" t="s">
        <v>90</v>
      </c>
      <c r="B10" s="102"/>
      <c r="C10" s="102"/>
      <c r="D10" s="103"/>
      <c r="E10" s="104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</row>
    <row r="11" spans="1:246" s="29" customFormat="1" ht="23.1" customHeight="1">
      <c r="A11" s="119" t="s">
        <v>91</v>
      </c>
      <c r="B11" s="102"/>
      <c r="C11" s="102"/>
      <c r="D11" s="103"/>
      <c r="E11" s="104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</row>
    <row r="12" spans="1:246" s="29" customFormat="1" ht="23.1" customHeight="1">
      <c r="A12" s="119" t="s">
        <v>92</v>
      </c>
      <c r="B12" s="102"/>
      <c r="C12" s="102"/>
      <c r="D12" s="103"/>
      <c r="E12" s="104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</row>
    <row r="13" spans="1:246" s="29" customFormat="1" ht="23.1" customHeight="1">
      <c r="A13" s="119" t="s">
        <v>93</v>
      </c>
      <c r="B13" s="102"/>
      <c r="C13" s="102"/>
      <c r="D13" s="103"/>
      <c r="E13" s="104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</row>
    <row r="14" spans="1:246" s="29" customFormat="1" ht="23.1" customHeight="1">
      <c r="A14" s="119" t="s">
        <v>94</v>
      </c>
      <c r="B14" s="102"/>
      <c r="C14" s="102"/>
      <c r="D14" s="103"/>
      <c r="E14" s="104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</row>
    <row r="15" spans="1:246" s="29" customFormat="1" ht="23.1" customHeight="1">
      <c r="A15" s="119" t="s">
        <v>95</v>
      </c>
      <c r="B15" s="102"/>
      <c r="C15" s="102"/>
      <c r="D15" s="103"/>
      <c r="E15" s="104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</row>
    <row r="16" spans="1:246" s="29" customFormat="1" ht="23.1" customHeight="1">
      <c r="A16" s="119" t="s">
        <v>96</v>
      </c>
      <c r="B16" s="102"/>
      <c r="C16" s="102"/>
      <c r="D16" s="103"/>
      <c r="E16" s="104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</row>
    <row r="17" spans="1:246" s="29" customFormat="1" ht="23.1" customHeight="1">
      <c r="A17" s="119" t="s">
        <v>97</v>
      </c>
      <c r="B17" s="102"/>
      <c r="C17" s="102"/>
      <c r="D17" s="103"/>
      <c r="E17" s="104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</row>
    <row r="18" spans="1:246" s="29" customFormat="1" ht="23.1" customHeight="1">
      <c r="A18" s="119" t="s">
        <v>98</v>
      </c>
      <c r="B18" s="102">
        <v>105148</v>
      </c>
      <c r="C18" s="102">
        <v>211324</v>
      </c>
      <c r="D18" s="103">
        <f>(C18-B18)/B18*100</f>
        <v>100.97766957051</v>
      </c>
      <c r="E18" s="104">
        <f aca="true" t="shared" si="0" ref="E18:E23">E19</f>
        <v>0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</row>
    <row r="19" spans="1:246" s="29" customFormat="1" ht="23.1" customHeight="1">
      <c r="A19" s="119" t="s">
        <v>99</v>
      </c>
      <c r="B19" s="102"/>
      <c r="C19" s="102"/>
      <c r="D19" s="103"/>
      <c r="E19" s="104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</row>
    <row r="20" spans="1:246" s="29" customFormat="1" ht="23.1" customHeight="1">
      <c r="A20" s="119" t="s">
        <v>100</v>
      </c>
      <c r="B20" s="102"/>
      <c r="C20" s="102">
        <v>153</v>
      </c>
      <c r="D20" s="103"/>
      <c r="E20" s="104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</row>
    <row r="21" spans="1:246" s="29" customFormat="1" ht="23.1" customHeight="1">
      <c r="A21" s="119" t="s">
        <v>101</v>
      </c>
      <c r="B21" s="102">
        <v>5479</v>
      </c>
      <c r="C21" s="102">
        <v>4000</v>
      </c>
      <c r="D21" s="103">
        <f>(C21-B21)/B21*100</f>
        <v>-26.9939770031028</v>
      </c>
      <c r="E21" s="104">
        <f t="shared" si="0"/>
        <v>0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</row>
    <row r="22" spans="1:246" s="29" customFormat="1" ht="23.1" customHeight="1">
      <c r="A22" s="119" t="s">
        <v>102</v>
      </c>
      <c r="B22" s="102"/>
      <c r="C22" s="102"/>
      <c r="D22" s="120"/>
      <c r="E22" s="104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</row>
    <row r="23" spans="1:246" s="29" customFormat="1" ht="23.1" customHeight="1">
      <c r="A23" s="119" t="s">
        <v>103</v>
      </c>
      <c r="B23" s="102"/>
      <c r="C23" s="102"/>
      <c r="D23" s="120"/>
      <c r="E23" s="104">
        <f t="shared" si="0"/>
        <v>0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</row>
    <row r="24" spans="1:246" s="29" customFormat="1" ht="23.1" customHeight="1">
      <c r="A24" s="119" t="s">
        <v>104</v>
      </c>
      <c r="B24" s="102"/>
      <c r="C24" s="102"/>
      <c r="D24" s="120"/>
      <c r="E24" s="104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</row>
    <row r="25" spans="1:246" s="29" customFormat="1" ht="23.1" customHeight="1">
      <c r="A25" s="119" t="s">
        <v>105</v>
      </c>
      <c r="B25" s="102"/>
      <c r="C25" s="102"/>
      <c r="D25" s="120"/>
      <c r="E25" s="104">
        <f>E26</f>
        <v>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</row>
    <row r="26" spans="1:246" s="29" customFormat="1" ht="23.1" customHeight="1">
      <c r="A26" s="121" t="s">
        <v>106</v>
      </c>
      <c r="B26" s="122"/>
      <c r="C26" s="122"/>
      <c r="D26" s="123"/>
      <c r="E26" s="104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</row>
    <row r="27" spans="1:246" s="29" customFormat="1" ht="23.1" customHeight="1">
      <c r="A27" s="119" t="s">
        <v>107</v>
      </c>
      <c r="B27" s="102"/>
      <c r="C27" s="102"/>
      <c r="D27" s="120"/>
      <c r="E27" s="104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</row>
    <row r="28" spans="1:246" s="29" customFormat="1" ht="23.1" customHeight="1">
      <c r="A28" s="104" t="s">
        <v>278</v>
      </c>
      <c r="B28" s="104"/>
      <c r="C28" s="104"/>
      <c r="D28" s="104"/>
      <c r="E28" s="104"/>
      <c r="F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J28" s="90"/>
      <c r="IK28" s="90"/>
      <c r="IL28" s="90"/>
    </row>
    <row r="29" spans="5:243" ht="18" customHeight="1">
      <c r="E29" s="112"/>
      <c r="IH29"/>
      <c r="II29"/>
    </row>
    <row r="30" ht="18" customHeight="1">
      <c r="E30" s="112"/>
    </row>
    <row r="31" ht="18" customHeight="1">
      <c r="E31" s="112"/>
    </row>
    <row r="32" ht="18" customHeight="1">
      <c r="E32" s="112"/>
    </row>
    <row r="33" ht="18" customHeight="1">
      <c r="E33" s="112"/>
    </row>
    <row r="34" ht="18" customHeight="1">
      <c r="E34" s="112"/>
    </row>
    <row r="35" ht="18" customHeight="1">
      <c r="E35" s="112"/>
    </row>
    <row r="36" ht="18" customHeight="1">
      <c r="E36" s="112"/>
    </row>
    <row r="37" ht="18" customHeight="1"/>
    <row r="38" spans="1:4" s="91" customFormat="1" ht="18" customHeight="1">
      <c r="A38" s="93"/>
      <c r="B38" s="93"/>
      <c r="C38" s="93"/>
      <c r="D38" s="93"/>
    </row>
    <row r="39" ht="18" customHeight="1"/>
    <row r="40" ht="18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</sheetData>
  <mergeCells count="1">
    <mergeCell ref="A2:D2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T37"/>
  <sheetViews>
    <sheetView showGridLines="0" showZeros="0" workbookViewId="0" topLeftCell="A1">
      <pane ySplit="4" topLeftCell="A23" activePane="bottomLeft" state="frozen"/>
      <selection pane="bottomLeft" activeCell="H11" sqref="H11"/>
    </sheetView>
  </sheetViews>
  <sheetFormatPr defaultColWidth="9.00390625" defaultRowHeight="14.25"/>
  <cols>
    <col min="1" max="1" width="38.625" style="92" customWidth="1"/>
    <col min="2" max="3" width="11.625" style="93" customWidth="1"/>
    <col min="4" max="4" width="12.625" style="93" customWidth="1"/>
    <col min="5" max="246" width="9.00390625" style="93" customWidth="1"/>
  </cols>
  <sheetData>
    <row r="1" spans="1:246" s="89" customFormat="1" ht="26.1" customHeight="1">
      <c r="A1" s="94" t="s">
        <v>279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</row>
    <row r="2" spans="1:246" s="89" customFormat="1" ht="24" customHeight="1">
      <c r="A2" s="95" t="s">
        <v>280</v>
      </c>
      <c r="B2" s="95"/>
      <c r="C2" s="95"/>
      <c r="D2" s="95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</row>
    <row r="3" spans="1:246" s="89" customFormat="1" ht="18" customHeight="1">
      <c r="A3" s="92"/>
      <c r="B3" s="93"/>
      <c r="C3" s="96" t="s">
        <v>2</v>
      </c>
      <c r="D3" s="96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</row>
    <row r="4" spans="1:246" s="29" customFormat="1" ht="38.1" customHeight="1">
      <c r="A4" s="97" t="s">
        <v>82</v>
      </c>
      <c r="B4" s="97" t="s">
        <v>281</v>
      </c>
      <c r="C4" s="98" t="s">
        <v>276</v>
      </c>
      <c r="D4" s="99" t="s">
        <v>165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</row>
    <row r="5" spans="1:246" s="29" customFormat="1" ht="20.1" customHeight="1">
      <c r="A5" s="100" t="s">
        <v>113</v>
      </c>
      <c r="B5" s="101">
        <v>168119.6</v>
      </c>
      <c r="C5" s="102">
        <f>C6+C7+C8+C9+C15+C16+C17+C18+C21+C23</f>
        <v>163687</v>
      </c>
      <c r="D5" s="103">
        <f>(C5-B5)/B5*100</f>
        <v>-2.63657539037685</v>
      </c>
      <c r="E5" s="104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</row>
    <row r="6" spans="1:246" s="29" customFormat="1" ht="20.1" customHeight="1">
      <c r="A6" s="105" t="s">
        <v>114</v>
      </c>
      <c r="B6" s="101">
        <v>120</v>
      </c>
      <c r="C6" s="106">
        <v>1</v>
      </c>
      <c r="D6" s="103">
        <f>(C6-B6)/B6*100</f>
        <v>-99.1666666666667</v>
      </c>
      <c r="E6" s="104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</row>
    <row r="7" spans="1:246" s="29" customFormat="1" ht="20.1" customHeight="1">
      <c r="A7" s="105" t="s">
        <v>115</v>
      </c>
      <c r="B7" s="101"/>
      <c r="C7" s="102"/>
      <c r="D7" s="103"/>
      <c r="E7" s="104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</row>
    <row r="8" spans="1:246" s="29" customFormat="1" ht="20.1" customHeight="1">
      <c r="A8" s="105" t="s">
        <v>116</v>
      </c>
      <c r="B8" s="101"/>
      <c r="C8" s="102"/>
      <c r="D8" s="103"/>
      <c r="E8" s="104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</row>
    <row r="9" spans="1:246" s="29" customFormat="1" ht="20.1" customHeight="1">
      <c r="A9" s="105" t="s">
        <v>117</v>
      </c>
      <c r="B9" s="101">
        <v>164465.6</v>
      </c>
      <c r="C9" s="102">
        <f>SUM(C10:C14)</f>
        <v>159226</v>
      </c>
      <c r="D9" s="103">
        <f aca="true" t="shared" si="0" ref="D9:D24">(C9-B9)/B9*100</f>
        <v>-3.18583339008279</v>
      </c>
      <c r="E9" s="104">
        <f>SUM(E10:E16)</f>
        <v>0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</row>
    <row r="10" spans="1:246" s="29" customFormat="1" ht="30" customHeight="1">
      <c r="A10" s="107" t="s">
        <v>282</v>
      </c>
      <c r="B10" s="101">
        <v>161303.4</v>
      </c>
      <c r="C10" s="102">
        <f>155017+1322-253+263-123+3000</f>
        <v>159226</v>
      </c>
      <c r="D10" s="103">
        <f t="shared" si="0"/>
        <v>-1.28788357839946</v>
      </c>
      <c r="E10" s="104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</row>
    <row r="11" spans="1:254" s="90" customFormat="1" ht="30" customHeight="1">
      <c r="A11" s="107" t="s">
        <v>283</v>
      </c>
      <c r="B11" s="101"/>
      <c r="C11" s="102"/>
      <c r="D11" s="103"/>
      <c r="E11" s="104"/>
      <c r="IM11" s="29"/>
      <c r="IN11" s="29"/>
      <c r="IO11" s="29"/>
      <c r="IP11" s="29"/>
      <c r="IQ11" s="29"/>
      <c r="IR11" s="29"/>
      <c r="IS11" s="29"/>
      <c r="IT11" s="29"/>
    </row>
    <row r="12" spans="1:246" s="29" customFormat="1" ht="30" customHeight="1">
      <c r="A12" s="107" t="s">
        <v>284</v>
      </c>
      <c r="B12" s="101">
        <v>111</v>
      </c>
      <c r="C12" s="102"/>
      <c r="D12" s="103"/>
      <c r="E12" s="104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</row>
    <row r="13" spans="1:246" s="29" customFormat="1" ht="30" customHeight="1">
      <c r="A13" s="107" t="s">
        <v>285</v>
      </c>
      <c r="B13" s="101">
        <v>3049.2</v>
      </c>
      <c r="C13" s="102"/>
      <c r="D13" s="103">
        <f t="shared" si="0"/>
        <v>-100</v>
      </c>
      <c r="E13" s="104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</row>
    <row r="14" spans="1:246" s="29" customFormat="1" ht="30" customHeight="1">
      <c r="A14" s="107" t="s">
        <v>286</v>
      </c>
      <c r="B14" s="102">
        <v>2</v>
      </c>
      <c r="C14" s="102"/>
      <c r="D14" s="103">
        <f t="shared" si="0"/>
        <v>-100</v>
      </c>
      <c r="E14" s="104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</row>
    <row r="15" spans="1:246" s="29" customFormat="1" ht="30" customHeight="1">
      <c r="A15" s="108" t="s">
        <v>124</v>
      </c>
      <c r="B15" s="102"/>
      <c r="C15" s="102"/>
      <c r="D15" s="103"/>
      <c r="E15" s="104"/>
      <c r="F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</row>
    <row r="16" spans="1:246" s="29" customFormat="1" ht="20.1" customHeight="1">
      <c r="A16" s="108" t="s">
        <v>125</v>
      </c>
      <c r="B16" s="102"/>
      <c r="C16" s="102"/>
      <c r="D16" s="103"/>
      <c r="E16" s="104"/>
      <c r="F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</row>
    <row r="17" spans="1:246" s="29" customFormat="1" ht="20.1" customHeight="1">
      <c r="A17" s="108" t="s">
        <v>287</v>
      </c>
      <c r="B17" s="102"/>
      <c r="C17" s="102"/>
      <c r="D17" s="103"/>
      <c r="E17" s="104"/>
      <c r="F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</row>
    <row r="18" spans="1:246" s="29" customFormat="1" ht="20.1" customHeight="1">
      <c r="A18" s="108" t="s">
        <v>288</v>
      </c>
      <c r="B18" s="102">
        <v>606</v>
      </c>
      <c r="C18" s="102">
        <f>C19+C20</f>
        <v>530</v>
      </c>
      <c r="D18" s="103">
        <f t="shared" si="0"/>
        <v>-12.5412541254125</v>
      </c>
      <c r="E18" s="104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</row>
    <row r="19" spans="1:246" s="29" customFormat="1" ht="20.1" customHeight="1">
      <c r="A19" s="109" t="s">
        <v>289</v>
      </c>
      <c r="B19" s="102">
        <v>606</v>
      </c>
      <c r="C19" s="102">
        <v>530</v>
      </c>
      <c r="D19" s="103">
        <f t="shared" si="0"/>
        <v>-12.5412541254125</v>
      </c>
      <c r="E19" s="104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</row>
    <row r="20" spans="1:246" s="29" customFormat="1" ht="20.1" customHeight="1">
      <c r="A20" s="109" t="s">
        <v>131</v>
      </c>
      <c r="B20" s="102"/>
      <c r="C20" s="102"/>
      <c r="D20" s="103"/>
      <c r="E20" s="104">
        <f>E21</f>
        <v>0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</row>
    <row r="21" spans="1:246" s="29" customFormat="1" ht="20.1" customHeight="1">
      <c r="A21" s="108" t="s">
        <v>290</v>
      </c>
      <c r="B21" s="102">
        <v>2853</v>
      </c>
      <c r="C21" s="102">
        <v>3875</v>
      </c>
      <c r="D21" s="103">
        <f t="shared" si="0"/>
        <v>35.8219418156327</v>
      </c>
      <c r="E21" s="104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</row>
    <row r="22" spans="1:246" s="29" customFormat="1" ht="20.1" customHeight="1">
      <c r="A22" s="109" t="s">
        <v>133</v>
      </c>
      <c r="B22" s="102">
        <v>2853</v>
      </c>
      <c r="C22" s="102">
        <v>3875</v>
      </c>
      <c r="D22" s="103">
        <f t="shared" si="0"/>
        <v>35.8219418156327</v>
      </c>
      <c r="E22" s="104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</row>
    <row r="23" spans="1:246" s="29" customFormat="1" ht="20.1" customHeight="1">
      <c r="A23" s="108" t="s">
        <v>291</v>
      </c>
      <c r="B23" s="102">
        <v>75</v>
      </c>
      <c r="C23" s="102">
        <v>55</v>
      </c>
      <c r="D23" s="103">
        <f t="shared" si="0"/>
        <v>-26.6666666666667</v>
      </c>
      <c r="E23" s="104">
        <f>E24</f>
        <v>0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</row>
    <row r="24" spans="1:246" s="29" customFormat="1" ht="20.1" customHeight="1">
      <c r="A24" s="109" t="s">
        <v>135</v>
      </c>
      <c r="B24" s="102">
        <v>75</v>
      </c>
      <c r="C24" s="102">
        <v>55</v>
      </c>
      <c r="D24" s="103">
        <f t="shared" si="0"/>
        <v>-26.6666666666667</v>
      </c>
      <c r="E24" s="104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</row>
    <row r="25" spans="1:246" s="29" customFormat="1" ht="20.1" customHeight="1">
      <c r="A25" s="110" t="s">
        <v>292</v>
      </c>
      <c r="B25" s="90"/>
      <c r="C25" s="90"/>
      <c r="D25" s="90"/>
      <c r="E25" s="104">
        <f>E26</f>
        <v>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</row>
    <row r="26" spans="1:246" s="29" customFormat="1" ht="20.1" customHeight="1">
      <c r="A26" s="92"/>
      <c r="B26" s="93"/>
      <c r="C26" s="93"/>
      <c r="D26" s="93"/>
      <c r="E26" s="104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</row>
    <row r="27" spans="1:246" s="29" customFormat="1" ht="20.1" customHeight="1">
      <c r="A27" s="111"/>
      <c r="B27" s="112"/>
      <c r="C27" s="112"/>
      <c r="D27" s="112"/>
      <c r="E27" s="104"/>
      <c r="F27" s="90"/>
      <c r="G27" s="93"/>
      <c r="H27" s="93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J27" s="90"/>
      <c r="IK27" s="90"/>
      <c r="IL27" s="90"/>
    </row>
    <row r="28" spans="5:243" ht="18" customHeight="1">
      <c r="E28" s="112"/>
      <c r="IH28"/>
      <c r="II28"/>
    </row>
    <row r="29" ht="18" customHeight="1">
      <c r="E29" s="112"/>
    </row>
    <row r="30" ht="18" customHeight="1">
      <c r="E30" s="112"/>
    </row>
    <row r="31" ht="18" customHeight="1">
      <c r="E31" s="112"/>
    </row>
    <row r="32" ht="18" customHeight="1">
      <c r="E32" s="112"/>
    </row>
    <row r="33" ht="18" customHeight="1">
      <c r="E33" s="112"/>
    </row>
    <row r="34" ht="18" customHeight="1">
      <c r="E34" s="112"/>
    </row>
    <row r="35" ht="18" customHeight="1">
      <c r="E35" s="112"/>
    </row>
    <row r="36" spans="7:8" ht="18" customHeight="1">
      <c r="G36" s="91"/>
      <c r="H36" s="91"/>
    </row>
    <row r="37" spans="1:8" s="91" customFormat="1" ht="18" customHeight="1">
      <c r="A37" s="92"/>
      <c r="B37" s="93"/>
      <c r="C37" s="93"/>
      <c r="D37" s="93"/>
      <c r="G37" s="93"/>
      <c r="H37" s="93"/>
    </row>
    <row r="38" ht="18" customHeight="1"/>
    <row r="39" ht="18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</sheetData>
  <mergeCells count="2">
    <mergeCell ref="A2:D2"/>
    <mergeCell ref="C3:D3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B11"/>
  <sheetViews>
    <sheetView workbookViewId="0" topLeftCell="A1">
      <selection activeCell="F6" sqref="F6"/>
    </sheetView>
  </sheetViews>
  <sheetFormatPr defaultColWidth="9.00390625" defaultRowHeight="15.75" customHeight="1" outlineLevelCol="1"/>
  <cols>
    <col min="1" max="1" width="50.25390625" style="34" customWidth="1"/>
    <col min="2" max="2" width="21.75390625" style="77" customWidth="1"/>
    <col min="3" max="16384" width="9.00390625" style="34" customWidth="1"/>
  </cols>
  <sheetData>
    <row r="1" spans="1:2" ht="26.25" customHeight="1">
      <c r="A1" s="36" t="s">
        <v>293</v>
      </c>
      <c r="B1" s="35"/>
    </row>
    <row r="2" spans="1:2" ht="57.75" customHeight="1">
      <c r="A2" s="78" t="s">
        <v>294</v>
      </c>
      <c r="B2" s="79"/>
    </row>
    <row r="3" ht="39.95" customHeight="1">
      <c r="B3" s="80" t="s">
        <v>139</v>
      </c>
    </row>
    <row r="4" spans="1:2" s="75" customFormat="1" ht="39.95" customHeight="1">
      <c r="A4" s="81" t="s">
        <v>3</v>
      </c>
      <c r="B4" s="82" t="s">
        <v>140</v>
      </c>
    </row>
    <row r="5" spans="1:2" s="31" customFormat="1" ht="39.95" customHeight="1">
      <c r="A5" s="83" t="s">
        <v>141</v>
      </c>
      <c r="B5" s="84">
        <f>B6</f>
        <v>0</v>
      </c>
    </row>
    <row r="6" spans="1:2" s="76" customFormat="1" ht="39.95" customHeight="1">
      <c r="A6" s="85" t="s">
        <v>142</v>
      </c>
      <c r="B6" s="86"/>
    </row>
    <row r="7" spans="1:2" s="76" customFormat="1" ht="39.95" customHeight="1">
      <c r="A7" s="85" t="s">
        <v>143</v>
      </c>
      <c r="B7" s="87"/>
    </row>
    <row r="8" spans="1:2" s="76" customFormat="1" ht="39.95" customHeight="1">
      <c r="A8" s="85" t="s">
        <v>144</v>
      </c>
      <c r="B8" s="86"/>
    </row>
    <row r="9" spans="1:2" s="76" customFormat="1" ht="39.95" customHeight="1">
      <c r="A9" s="85" t="s">
        <v>145</v>
      </c>
      <c r="B9" s="87"/>
    </row>
    <row r="10" spans="1:2" s="31" customFormat="1" ht="39.95" customHeight="1">
      <c r="A10" s="88" t="s">
        <v>146</v>
      </c>
      <c r="B10" s="84">
        <f>B5</f>
        <v>0</v>
      </c>
    </row>
    <row r="11" ht="21.95" customHeight="1">
      <c r="A11" s="74" t="s">
        <v>295</v>
      </c>
    </row>
  </sheetData>
  <mergeCells count="1">
    <mergeCell ref="A2:B2"/>
  </mergeCells>
  <printOptions horizontalCentered="1"/>
  <pageMargins left="0.984027777777778" right="0.984027777777778" top="0.984027777777778" bottom="1.18055555555556" header="0" footer="0.984027777777778"/>
  <pageSetup firstPageNumber="77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B15"/>
  <sheetViews>
    <sheetView workbookViewId="0" topLeftCell="A1">
      <selection activeCell="G10" sqref="G10"/>
    </sheetView>
  </sheetViews>
  <sheetFormatPr defaultColWidth="7.00390625" defaultRowHeight="15" customHeight="1" outlineLevelCol="1"/>
  <cols>
    <col min="1" max="1" width="58.375" style="1" customWidth="1"/>
    <col min="2" max="2" width="15.00390625" style="56" customWidth="1"/>
    <col min="3" max="16384" width="7.00390625" style="7" customWidth="1"/>
  </cols>
  <sheetData>
    <row r="1" spans="1:2" s="34" customFormat="1" ht="26.25" customHeight="1">
      <c r="A1" s="36" t="s">
        <v>296</v>
      </c>
      <c r="B1" s="35"/>
    </row>
    <row r="2" spans="1:2" ht="69.75" customHeight="1">
      <c r="A2" s="57" t="s">
        <v>297</v>
      </c>
      <c r="B2" s="58"/>
    </row>
    <row r="3" ht="30" customHeight="1">
      <c r="B3" s="59" t="s">
        <v>150</v>
      </c>
    </row>
    <row r="4" spans="1:2" ht="36" customHeight="1">
      <c r="A4" s="60" t="s">
        <v>151</v>
      </c>
      <c r="B4" s="61" t="s">
        <v>152</v>
      </c>
    </row>
    <row r="5" spans="1:2" ht="36" customHeight="1">
      <c r="A5" s="62" t="s">
        <v>153</v>
      </c>
      <c r="B5" s="63">
        <f>B6+B9</f>
        <v>0</v>
      </c>
    </row>
    <row r="6" spans="1:2" s="54" customFormat="1" ht="36" customHeight="1">
      <c r="A6" s="64" t="s">
        <v>154</v>
      </c>
      <c r="B6" s="65"/>
    </row>
    <row r="7" spans="1:2" s="55" customFormat="1" ht="36" customHeight="1">
      <c r="A7" s="66" t="s">
        <v>155</v>
      </c>
      <c r="B7" s="65"/>
    </row>
    <row r="8" spans="1:2" ht="36" customHeight="1">
      <c r="A8" s="67" t="s">
        <v>156</v>
      </c>
      <c r="B8" s="68"/>
    </row>
    <row r="9" spans="1:2" ht="36" customHeight="1">
      <c r="A9" s="69" t="s">
        <v>157</v>
      </c>
      <c r="B9" s="65">
        <f>B11</f>
        <v>0</v>
      </c>
    </row>
    <row r="10" spans="1:2" ht="36" customHeight="1">
      <c r="A10" s="70" t="s">
        <v>158</v>
      </c>
      <c r="B10" s="68"/>
    </row>
    <row r="11" spans="1:2" ht="36" customHeight="1">
      <c r="A11" s="71" t="s">
        <v>159</v>
      </c>
      <c r="B11" s="68"/>
    </row>
    <row r="12" spans="1:2" ht="36" customHeight="1">
      <c r="A12" s="13" t="s">
        <v>160</v>
      </c>
      <c r="B12" s="68">
        <f>B13</f>
        <v>0</v>
      </c>
    </row>
    <row r="13" spans="1:2" ht="36" customHeight="1">
      <c r="A13" s="17" t="s">
        <v>161</v>
      </c>
      <c r="B13" s="68">
        <v>0</v>
      </c>
    </row>
    <row r="14" spans="1:2" ht="36" customHeight="1">
      <c r="A14" s="72" t="s">
        <v>146</v>
      </c>
      <c r="B14" s="73">
        <f>B5+B12</f>
        <v>0</v>
      </c>
    </row>
    <row r="15" ht="36" customHeight="1">
      <c r="A15" s="74" t="s">
        <v>295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1">
    <mergeCell ref="A2:B2"/>
  </mergeCells>
  <printOptions horizontalCentered="1"/>
  <pageMargins left="0.984027777777778" right="0.984027777777778" top="0.984027777777778" bottom="1.18055555555556" header="0" footer="0.984027777777778"/>
  <pageSetup firstPageNumber="78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D34"/>
  <sheetViews>
    <sheetView tabSelected="1" workbookViewId="0" topLeftCell="A1">
      <selection activeCell="A8" sqref="A8"/>
    </sheetView>
  </sheetViews>
  <sheetFormatPr defaultColWidth="9.00390625" defaultRowHeight="15.75" customHeight="1" outlineLevelCol="3"/>
  <cols>
    <col min="1" max="1" width="60.00390625" style="34" customWidth="1"/>
    <col min="2" max="2" width="14.75390625" style="35" customWidth="1"/>
    <col min="3" max="16384" width="9.00390625" style="34" customWidth="1"/>
  </cols>
  <sheetData>
    <row r="1" ht="26.25" customHeight="1">
      <c r="A1" s="36" t="s">
        <v>298</v>
      </c>
    </row>
    <row r="2" spans="1:2" ht="29.25" customHeight="1">
      <c r="A2" s="37" t="s">
        <v>299</v>
      </c>
      <c r="B2" s="37"/>
    </row>
    <row r="3" s="30" customFormat="1" ht="18" customHeight="1">
      <c r="B3" s="38" t="s">
        <v>2</v>
      </c>
    </row>
    <row r="4" spans="1:2" s="31" customFormat="1" ht="19" customHeight="1">
      <c r="A4" s="39" t="s">
        <v>3</v>
      </c>
      <c r="B4" s="40" t="s">
        <v>140</v>
      </c>
    </row>
    <row r="5" spans="1:2" s="31" customFormat="1" ht="19" customHeight="1">
      <c r="A5" s="41" t="s">
        <v>300</v>
      </c>
      <c r="B5" s="42">
        <f>B6+B11+B16+B21+B26</f>
        <v>121136</v>
      </c>
    </row>
    <row r="6" spans="1:2" s="32" customFormat="1" ht="19" customHeight="1">
      <c r="A6" s="43" t="s">
        <v>301</v>
      </c>
      <c r="B6" s="44">
        <f>SUM(B7:B10)</f>
        <v>40934</v>
      </c>
    </row>
    <row r="7" spans="1:4" s="33" customFormat="1" ht="19" customHeight="1">
      <c r="A7" s="45" t="s">
        <v>302</v>
      </c>
      <c r="B7" s="46">
        <v>18437</v>
      </c>
      <c r="D7" s="47"/>
    </row>
    <row r="8" spans="1:4" s="33" customFormat="1" ht="19" customHeight="1">
      <c r="A8" s="45" t="s">
        <v>303</v>
      </c>
      <c r="B8" s="46">
        <v>22388</v>
      </c>
      <c r="D8" s="47"/>
    </row>
    <row r="9" spans="1:4" s="33" customFormat="1" ht="19" customHeight="1">
      <c r="A9" s="45" t="s">
        <v>304</v>
      </c>
      <c r="B9" s="46">
        <v>109</v>
      </c>
      <c r="D9" s="47"/>
    </row>
    <row r="10" spans="1:2" s="30" customFormat="1" ht="19" customHeight="1">
      <c r="A10" s="48" t="s">
        <v>305</v>
      </c>
      <c r="B10" s="46">
        <v>0</v>
      </c>
    </row>
    <row r="11" spans="1:2" s="31" customFormat="1" ht="19" customHeight="1">
      <c r="A11" s="43" t="s">
        <v>306</v>
      </c>
      <c r="B11" s="42">
        <f>SUM(B12:B15)</f>
        <v>8335</v>
      </c>
    </row>
    <row r="12" spans="1:4" s="30" customFormat="1" ht="19" customHeight="1">
      <c r="A12" s="45" t="s">
        <v>307</v>
      </c>
      <c r="B12" s="46">
        <v>8198</v>
      </c>
      <c r="D12" s="49"/>
    </row>
    <row r="13" spans="1:4" s="33" customFormat="1" ht="19" customHeight="1">
      <c r="A13" s="45" t="s">
        <v>308</v>
      </c>
      <c r="B13" s="46">
        <v>0</v>
      </c>
      <c r="D13" s="47"/>
    </row>
    <row r="14" spans="1:4" s="33" customFormat="1" ht="19" customHeight="1">
      <c r="A14" s="45" t="s">
        <v>309</v>
      </c>
      <c r="B14" s="46">
        <v>137</v>
      </c>
      <c r="D14" s="47"/>
    </row>
    <row r="15" spans="1:2" s="30" customFormat="1" ht="19" customHeight="1">
      <c r="A15" s="48" t="s">
        <v>310</v>
      </c>
      <c r="B15" s="46">
        <v>0</v>
      </c>
    </row>
    <row r="16" spans="1:2" s="31" customFormat="1" ht="19" customHeight="1">
      <c r="A16" s="43" t="s">
        <v>311</v>
      </c>
      <c r="B16" s="42">
        <f>SUM(B17:B20)</f>
        <v>17963</v>
      </c>
    </row>
    <row r="17" spans="1:4" s="30" customFormat="1" ht="19" customHeight="1">
      <c r="A17" s="45" t="s">
        <v>312</v>
      </c>
      <c r="B17" s="46">
        <v>3960</v>
      </c>
      <c r="D17" s="49"/>
    </row>
    <row r="18" spans="1:4" s="33" customFormat="1" ht="19" customHeight="1">
      <c r="A18" s="45" t="s">
        <v>313</v>
      </c>
      <c r="B18" s="46">
        <v>12127</v>
      </c>
      <c r="D18" s="47"/>
    </row>
    <row r="19" spans="1:4" s="33" customFormat="1" ht="19" customHeight="1">
      <c r="A19" s="45" t="s">
        <v>314</v>
      </c>
      <c r="B19" s="46">
        <v>1860</v>
      </c>
      <c r="D19" s="47"/>
    </row>
    <row r="20" spans="1:2" s="30" customFormat="1" ht="19" customHeight="1">
      <c r="A20" s="48" t="s">
        <v>315</v>
      </c>
      <c r="B20" s="46">
        <v>16</v>
      </c>
    </row>
    <row r="21" spans="1:2" s="31" customFormat="1" ht="19" customHeight="1">
      <c r="A21" s="43" t="s">
        <v>316</v>
      </c>
      <c r="B21" s="42">
        <f>SUM(B22:B25)</f>
        <v>18499</v>
      </c>
    </row>
    <row r="22" spans="1:4" s="30" customFormat="1" ht="19" customHeight="1">
      <c r="A22" s="45" t="s">
        <v>317</v>
      </c>
      <c r="B22" s="46">
        <v>10358</v>
      </c>
      <c r="D22" s="49"/>
    </row>
    <row r="23" spans="1:4" s="33" customFormat="1" ht="19" customHeight="1">
      <c r="A23" s="45" t="s">
        <v>318</v>
      </c>
      <c r="B23" s="46">
        <v>5524</v>
      </c>
      <c r="D23" s="47"/>
    </row>
    <row r="24" spans="1:4" s="33" customFormat="1" ht="19" customHeight="1">
      <c r="A24" s="45" t="s">
        <v>319</v>
      </c>
      <c r="B24" s="46">
        <v>20</v>
      </c>
      <c r="D24" s="47"/>
    </row>
    <row r="25" spans="1:2" s="30" customFormat="1" ht="19" customHeight="1">
      <c r="A25" s="48" t="s">
        <v>320</v>
      </c>
      <c r="B25" s="50">
        <v>2597</v>
      </c>
    </row>
    <row r="26" spans="1:2" s="31" customFormat="1" ht="19" customHeight="1">
      <c r="A26" s="43" t="s">
        <v>321</v>
      </c>
      <c r="B26" s="42">
        <f>SUM(B27:B30)</f>
        <v>35405</v>
      </c>
    </row>
    <row r="27" spans="1:4" s="30" customFormat="1" ht="19" customHeight="1">
      <c r="A27" s="45" t="s">
        <v>322</v>
      </c>
      <c r="B27" s="46">
        <v>11883</v>
      </c>
      <c r="D27" s="49"/>
    </row>
    <row r="28" spans="1:4" s="33" customFormat="1" ht="19" customHeight="1">
      <c r="A28" s="45" t="s">
        <v>323</v>
      </c>
      <c r="B28" s="46">
        <v>23342</v>
      </c>
      <c r="D28" s="47"/>
    </row>
    <row r="29" spans="1:4" s="33" customFormat="1" ht="19" customHeight="1">
      <c r="A29" s="45" t="s">
        <v>324</v>
      </c>
      <c r="B29" s="46">
        <v>180</v>
      </c>
      <c r="D29" s="47"/>
    </row>
    <row r="30" spans="1:2" s="30" customFormat="1" ht="19" customHeight="1">
      <c r="A30" s="48" t="s">
        <v>325</v>
      </c>
      <c r="B30" s="50"/>
    </row>
    <row r="31" spans="1:2" s="31" customFormat="1" ht="19" customHeight="1">
      <c r="A31" s="51" t="s">
        <v>326</v>
      </c>
      <c r="B31" s="42">
        <f>B32</f>
        <v>60421</v>
      </c>
    </row>
    <row r="32" spans="1:4" s="30" customFormat="1" ht="19" customHeight="1">
      <c r="A32" s="43" t="s">
        <v>327</v>
      </c>
      <c r="B32" s="42">
        <f>B33</f>
        <v>60421</v>
      </c>
      <c r="D32" s="49"/>
    </row>
    <row r="33" spans="1:4" s="33" customFormat="1" ht="19" customHeight="1">
      <c r="A33" s="45" t="s">
        <v>328</v>
      </c>
      <c r="B33" s="46">
        <v>60421</v>
      </c>
      <c r="D33" s="47"/>
    </row>
    <row r="34" spans="1:4" s="33" customFormat="1" ht="19" customHeight="1">
      <c r="A34" s="52" t="s">
        <v>329</v>
      </c>
      <c r="B34" s="53"/>
      <c r="D34" s="47"/>
    </row>
  </sheetData>
  <mergeCells count="1">
    <mergeCell ref="A2:B2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40"/>
  <sheetViews>
    <sheetView zoomScale="130" zoomScaleNormal="130" workbookViewId="0" topLeftCell="A1">
      <selection activeCell="G19" sqref="G19"/>
    </sheetView>
  </sheetViews>
  <sheetFormatPr defaultColWidth="9.00390625" defaultRowHeight="14.25" outlineLevelCol="5"/>
  <cols>
    <col min="1" max="1" width="31.625" style="0" customWidth="1"/>
    <col min="2" max="3" width="8.625" style="0" customWidth="1"/>
    <col min="4" max="5" width="11.625" style="0" customWidth="1"/>
  </cols>
  <sheetData>
    <row r="1" spans="1:5" ht="21" customHeight="1">
      <c r="A1" s="140" t="s">
        <v>44</v>
      </c>
      <c r="B1" s="89"/>
      <c r="C1" s="89"/>
      <c r="D1" s="89"/>
      <c r="E1" s="89"/>
    </row>
    <row r="2" spans="1:5" ht="26.25">
      <c r="A2" s="95" t="s">
        <v>45</v>
      </c>
      <c r="B2" s="95"/>
      <c r="C2" s="95"/>
      <c r="D2" s="95"/>
      <c r="E2" s="95"/>
    </row>
    <row r="3" spans="1:5" ht="14.25">
      <c r="A3" s="89"/>
      <c r="B3" s="89"/>
      <c r="C3" s="89"/>
      <c r="D3" s="89"/>
      <c r="E3" s="89" t="s">
        <v>2</v>
      </c>
    </row>
    <row r="4" spans="1:6" s="29" customFormat="1" ht="30" customHeight="1">
      <c r="A4" s="186" t="s">
        <v>3</v>
      </c>
      <c r="B4" s="186" t="s">
        <v>4</v>
      </c>
      <c r="C4" s="186" t="s">
        <v>5</v>
      </c>
      <c r="D4" s="187" t="s">
        <v>6</v>
      </c>
      <c r="E4" s="186" t="s">
        <v>7</v>
      </c>
      <c r="F4"/>
    </row>
    <row r="5" spans="1:6" s="29" customFormat="1" ht="16.15" customHeight="1">
      <c r="A5" s="188" t="s">
        <v>8</v>
      </c>
      <c r="B5" s="102">
        <v>41890</v>
      </c>
      <c r="C5" s="151">
        <f>C6+C23</f>
        <v>46020</v>
      </c>
      <c r="D5" s="189">
        <f>C5/B5*100</f>
        <v>109.859154929577</v>
      </c>
      <c r="E5" s="190">
        <v>18.648000618764</v>
      </c>
      <c r="F5"/>
    </row>
    <row r="6" spans="1:6" s="29" customFormat="1" ht="16.15" customHeight="1">
      <c r="A6" s="102" t="s">
        <v>9</v>
      </c>
      <c r="B6" s="102">
        <v>32850</v>
      </c>
      <c r="C6" s="151">
        <f>SUM(C7:C22)</f>
        <v>35489</v>
      </c>
      <c r="D6" s="189">
        <f aca="true" t="shared" si="0" ref="D6:D40">C6/B6*100</f>
        <v>108.033485540335</v>
      </c>
      <c r="E6" s="190">
        <v>17.7628086010088</v>
      </c>
      <c r="F6"/>
    </row>
    <row r="7" spans="1:6" s="29" customFormat="1" ht="16.15" customHeight="1">
      <c r="A7" s="102" t="s">
        <v>10</v>
      </c>
      <c r="B7" s="102">
        <v>14472</v>
      </c>
      <c r="C7" s="151">
        <v>12214</v>
      </c>
      <c r="D7" s="189">
        <f t="shared" si="0"/>
        <v>84.3974571586512</v>
      </c>
      <c r="E7" s="190">
        <v>-3.08656669047052</v>
      </c>
      <c r="F7"/>
    </row>
    <row r="8" spans="1:6" s="29" customFormat="1" ht="16.15" customHeight="1">
      <c r="A8" s="102" t="s">
        <v>11</v>
      </c>
      <c r="B8" s="102"/>
      <c r="C8" s="151"/>
      <c r="D8" s="189"/>
      <c r="E8" s="190"/>
      <c r="F8"/>
    </row>
    <row r="9" spans="1:6" s="29" customFormat="1" ht="16.15" customHeight="1">
      <c r="A9" s="102" t="s">
        <v>12</v>
      </c>
      <c r="B9" s="102">
        <v>1900</v>
      </c>
      <c r="C9" s="151">
        <v>1809</v>
      </c>
      <c r="D9" s="189">
        <f t="shared" si="0"/>
        <v>95.2105263157895</v>
      </c>
      <c r="E9" s="190">
        <v>-9.91035856573705</v>
      </c>
      <c r="F9"/>
    </row>
    <row r="10" spans="1:6" s="29" customFormat="1" ht="16.15" customHeight="1">
      <c r="A10" s="102" t="s">
        <v>13</v>
      </c>
      <c r="B10" s="102"/>
      <c r="C10" s="151"/>
      <c r="D10" s="189"/>
      <c r="E10" s="190"/>
      <c r="F10"/>
    </row>
    <row r="11" spans="1:6" s="29" customFormat="1" ht="16.15" customHeight="1">
      <c r="A11" s="102" t="s">
        <v>14</v>
      </c>
      <c r="B11" s="102">
        <v>315</v>
      </c>
      <c r="C11" s="151">
        <v>478</v>
      </c>
      <c r="D11" s="189">
        <f t="shared" si="0"/>
        <v>151.746031746032</v>
      </c>
      <c r="E11" s="190">
        <v>26.790450928382</v>
      </c>
      <c r="F11"/>
    </row>
    <row r="12" spans="1:6" s="29" customFormat="1" ht="16.15" customHeight="1">
      <c r="A12" s="102" t="s">
        <v>15</v>
      </c>
      <c r="B12" s="102">
        <v>53</v>
      </c>
      <c r="C12" s="151">
        <v>60</v>
      </c>
      <c r="D12" s="189">
        <f t="shared" si="0"/>
        <v>113.207547169811</v>
      </c>
      <c r="E12" s="190">
        <v>25</v>
      </c>
      <c r="F12"/>
    </row>
    <row r="13" spans="1:6" s="29" customFormat="1" ht="16.15" customHeight="1">
      <c r="A13" s="102" t="s">
        <v>16</v>
      </c>
      <c r="B13" s="102">
        <v>2730</v>
      </c>
      <c r="C13" s="151">
        <v>2317</v>
      </c>
      <c r="D13" s="189">
        <f t="shared" si="0"/>
        <v>84.8717948717949</v>
      </c>
      <c r="E13" s="190">
        <v>-3.05439330543933</v>
      </c>
      <c r="F13"/>
    </row>
    <row r="14" spans="1:6" s="29" customFormat="1" ht="16.15" customHeight="1">
      <c r="A14" s="102" t="s">
        <v>17</v>
      </c>
      <c r="B14" s="102">
        <v>600</v>
      </c>
      <c r="C14" s="151">
        <v>649</v>
      </c>
      <c r="D14" s="189">
        <f t="shared" si="0"/>
        <v>108.166666666667</v>
      </c>
      <c r="E14" s="190">
        <v>15.0709219858156</v>
      </c>
      <c r="F14"/>
    </row>
    <row r="15" spans="1:6" s="29" customFormat="1" ht="16.15" customHeight="1">
      <c r="A15" s="102" t="s">
        <v>18</v>
      </c>
      <c r="B15" s="102">
        <v>670</v>
      </c>
      <c r="C15" s="151">
        <v>778</v>
      </c>
      <c r="D15" s="189">
        <f t="shared" si="0"/>
        <v>116.119402985075</v>
      </c>
      <c r="E15" s="190">
        <v>21.183800623053</v>
      </c>
      <c r="F15"/>
    </row>
    <row r="16" spans="1:6" s="29" customFormat="1" ht="16.15" customHeight="1">
      <c r="A16" s="102" t="s">
        <v>19</v>
      </c>
      <c r="B16" s="102">
        <v>1700</v>
      </c>
      <c r="C16" s="151">
        <v>1923</v>
      </c>
      <c r="D16" s="189">
        <f t="shared" si="0"/>
        <v>113.117647058824</v>
      </c>
      <c r="E16" s="190">
        <v>18.6304750154226</v>
      </c>
      <c r="F16"/>
    </row>
    <row r="17" spans="1:6" s="29" customFormat="1" ht="16.15" customHeight="1">
      <c r="A17" s="102" t="s">
        <v>20</v>
      </c>
      <c r="B17" s="102">
        <v>3860</v>
      </c>
      <c r="C17" s="151">
        <v>4558</v>
      </c>
      <c r="D17" s="189">
        <f t="shared" si="0"/>
        <v>118.082901554404</v>
      </c>
      <c r="E17" s="190">
        <v>23.0893869835269</v>
      </c>
      <c r="F17"/>
    </row>
    <row r="18" spans="1:6" s="29" customFormat="1" ht="16.15" customHeight="1">
      <c r="A18" s="102" t="s">
        <v>21</v>
      </c>
      <c r="B18" s="102">
        <v>450</v>
      </c>
      <c r="C18" s="151">
        <v>576</v>
      </c>
      <c r="D18" s="189">
        <f t="shared" si="0"/>
        <v>128</v>
      </c>
      <c r="E18" s="190">
        <v>34.5794392523364</v>
      </c>
      <c r="F18"/>
    </row>
    <row r="19" spans="1:6" s="29" customFormat="1" ht="16.15" customHeight="1">
      <c r="A19" s="102" t="s">
        <v>22</v>
      </c>
      <c r="B19" s="102">
        <v>1900</v>
      </c>
      <c r="C19" s="151">
        <v>4098</v>
      </c>
      <c r="D19" s="189">
        <f t="shared" si="0"/>
        <v>215.684210526316</v>
      </c>
      <c r="E19" s="190">
        <v>132.049830124575</v>
      </c>
      <c r="F19"/>
    </row>
    <row r="20" spans="1:6" s="29" customFormat="1" ht="16.15" customHeight="1">
      <c r="A20" s="102" t="s">
        <v>23</v>
      </c>
      <c r="B20" s="102">
        <v>4200</v>
      </c>
      <c r="C20" s="151">
        <v>5960</v>
      </c>
      <c r="D20" s="189">
        <f t="shared" si="0"/>
        <v>141.904761904762</v>
      </c>
      <c r="E20" s="190">
        <v>49.5233316608129</v>
      </c>
      <c r="F20"/>
    </row>
    <row r="21" spans="1:6" s="29" customFormat="1" ht="16.15" customHeight="1">
      <c r="A21" s="102" t="s">
        <v>24</v>
      </c>
      <c r="B21" s="102"/>
      <c r="C21" s="151">
        <v>69</v>
      </c>
      <c r="D21" s="189"/>
      <c r="E21" s="190"/>
      <c r="F21"/>
    </row>
    <row r="22" spans="1:6" s="29" customFormat="1" ht="16.15" customHeight="1">
      <c r="A22" s="102" t="s">
        <v>25</v>
      </c>
      <c r="B22" s="102"/>
      <c r="C22" s="151"/>
      <c r="D22" s="189"/>
      <c r="E22" s="190"/>
      <c r="F22"/>
    </row>
    <row r="23" spans="1:6" s="29" customFormat="1" ht="16.15" customHeight="1">
      <c r="A23" s="102" t="s">
        <v>26</v>
      </c>
      <c r="B23" s="102">
        <v>9040</v>
      </c>
      <c r="C23" s="102">
        <f>C24+C34+C35+C37+C38+C40+C36+C39</f>
        <v>10531</v>
      </c>
      <c r="D23" s="189">
        <f t="shared" si="0"/>
        <v>116.493362831858</v>
      </c>
      <c r="E23" s="190">
        <v>21.7315917235002</v>
      </c>
      <c r="F23"/>
    </row>
    <row r="24" spans="1:6" s="29" customFormat="1" ht="16.15" customHeight="1">
      <c r="A24" s="102" t="s">
        <v>27</v>
      </c>
      <c r="B24" s="143">
        <v>2181</v>
      </c>
      <c r="C24" s="143">
        <f>SUM(C25:C33)</f>
        <v>1358</v>
      </c>
      <c r="D24" s="189">
        <f t="shared" si="0"/>
        <v>62.2650160476846</v>
      </c>
      <c r="E24" s="190">
        <v>-68.233918128655</v>
      </c>
      <c r="F24"/>
    </row>
    <row r="25" spans="1:6" s="29" customFormat="1" ht="16.15" customHeight="1">
      <c r="A25" s="156" t="s">
        <v>28</v>
      </c>
      <c r="B25" s="143"/>
      <c r="C25" s="151"/>
      <c r="D25" s="189"/>
      <c r="E25" s="190"/>
      <c r="F25"/>
    </row>
    <row r="26" spans="1:6" s="29" customFormat="1" ht="16.15" customHeight="1">
      <c r="A26" s="156" t="s">
        <v>29</v>
      </c>
      <c r="B26" s="143"/>
      <c r="C26" s="151"/>
      <c r="D26" s="189"/>
      <c r="E26" s="190"/>
      <c r="F26"/>
    </row>
    <row r="27" spans="1:6" s="29" customFormat="1" ht="16.15" customHeight="1">
      <c r="A27" s="156" t="s">
        <v>30</v>
      </c>
      <c r="B27" s="157">
        <v>25</v>
      </c>
      <c r="C27" s="151"/>
      <c r="D27" s="189">
        <f t="shared" si="0"/>
        <v>0</v>
      </c>
      <c r="E27" s="190"/>
      <c r="F27"/>
    </row>
    <row r="28" spans="1:6" s="29" customFormat="1" ht="16.15" customHeight="1">
      <c r="A28" s="102" t="s">
        <v>31</v>
      </c>
      <c r="B28" s="157"/>
      <c r="C28" s="151">
        <v>1122</v>
      </c>
      <c r="D28" s="189"/>
      <c r="E28" s="190">
        <v>-5.156382079459</v>
      </c>
      <c r="F28"/>
    </row>
    <row r="29" spans="1:6" s="29" customFormat="1" ht="16.15" customHeight="1">
      <c r="A29" s="102" t="s">
        <v>32</v>
      </c>
      <c r="B29" s="157"/>
      <c r="C29" s="151"/>
      <c r="D29" s="189"/>
      <c r="E29" s="190"/>
      <c r="F29"/>
    </row>
    <row r="30" spans="1:6" s="29" customFormat="1" ht="16.15" customHeight="1">
      <c r="A30" s="102" t="s">
        <v>33</v>
      </c>
      <c r="B30" s="157">
        <v>130</v>
      </c>
      <c r="C30" s="151">
        <v>99</v>
      </c>
      <c r="D30" s="189">
        <f t="shared" si="0"/>
        <v>76.1538461538461</v>
      </c>
      <c r="E30" s="190">
        <v>-1.98019801980198</v>
      </c>
      <c r="F30"/>
    </row>
    <row r="31" spans="1:6" s="29" customFormat="1" ht="16.15" customHeight="1">
      <c r="A31" s="102" t="s">
        <v>34</v>
      </c>
      <c r="B31" s="158">
        <v>1228</v>
      </c>
      <c r="C31" s="151"/>
      <c r="D31" s="189">
        <f t="shared" si="0"/>
        <v>0</v>
      </c>
      <c r="E31" s="190">
        <v>-100</v>
      </c>
      <c r="F31"/>
    </row>
    <row r="32" spans="1:6" s="29" customFormat="1" ht="16.15" customHeight="1">
      <c r="A32" s="102" t="s">
        <v>35</v>
      </c>
      <c r="B32" s="158">
        <v>798</v>
      </c>
      <c r="C32" s="151"/>
      <c r="D32" s="189">
        <f t="shared" si="0"/>
        <v>0</v>
      </c>
      <c r="E32" s="190">
        <v>-100</v>
      </c>
      <c r="F32"/>
    </row>
    <row r="33" spans="1:6" s="29" customFormat="1" ht="16.15" customHeight="1">
      <c r="A33" s="102" t="s">
        <v>46</v>
      </c>
      <c r="B33" s="158"/>
      <c r="C33" s="151">
        <v>137</v>
      </c>
      <c r="D33" s="189"/>
      <c r="E33" s="190">
        <v>495.652173913043</v>
      </c>
      <c r="F33"/>
    </row>
    <row r="34" spans="1:6" s="29" customFormat="1" ht="16.15" customHeight="1">
      <c r="A34" s="102" t="s">
        <v>37</v>
      </c>
      <c r="B34" s="158">
        <v>4156</v>
      </c>
      <c r="C34" s="151">
        <v>2160</v>
      </c>
      <c r="D34" s="189">
        <f t="shared" si="0"/>
        <v>51.9730510105871</v>
      </c>
      <c r="E34" s="190">
        <v>-16.3763066202091</v>
      </c>
      <c r="F34"/>
    </row>
    <row r="35" spans="1:6" s="29" customFormat="1" ht="16.15" customHeight="1">
      <c r="A35" s="102" t="s">
        <v>38</v>
      </c>
      <c r="B35" s="158">
        <v>2045</v>
      </c>
      <c r="C35" s="151">
        <v>3677</v>
      </c>
      <c r="D35" s="189">
        <f t="shared" si="0"/>
        <v>179.804400977995</v>
      </c>
      <c r="E35" s="190">
        <v>184.597523219814</v>
      </c>
      <c r="F35"/>
    </row>
    <row r="36" spans="1:6" s="29" customFormat="1" ht="16.15" customHeight="1">
      <c r="A36" s="102" t="s">
        <v>39</v>
      </c>
      <c r="B36" s="158"/>
      <c r="C36" s="151"/>
      <c r="D36" s="189"/>
      <c r="E36" s="190"/>
      <c r="F36"/>
    </row>
    <row r="37" spans="1:6" s="29" customFormat="1" ht="16.15" customHeight="1">
      <c r="A37" s="102" t="s">
        <v>40</v>
      </c>
      <c r="B37" s="158">
        <v>227</v>
      </c>
      <c r="C37" s="151">
        <v>3101</v>
      </c>
      <c r="D37" s="189">
        <f t="shared" si="0"/>
        <v>1366.07929515419</v>
      </c>
      <c r="E37" s="190">
        <v>793.659942363112</v>
      </c>
      <c r="F37"/>
    </row>
    <row r="38" spans="1:6" s="29" customFormat="1" ht="16.15" customHeight="1">
      <c r="A38" s="102" t="s">
        <v>41</v>
      </c>
      <c r="B38" s="158">
        <v>50</v>
      </c>
      <c r="C38" s="151"/>
      <c r="D38" s="189">
        <f t="shared" si="0"/>
        <v>0</v>
      </c>
      <c r="E38" s="190"/>
      <c r="F38"/>
    </row>
    <row r="39" spans="1:6" s="29" customFormat="1" ht="16.15" customHeight="1">
      <c r="A39" s="102" t="s">
        <v>42</v>
      </c>
      <c r="B39" s="191">
        <v>129</v>
      </c>
      <c r="C39" s="151">
        <v>235</v>
      </c>
      <c r="D39" s="189">
        <f t="shared" si="0"/>
        <v>182.170542635659</v>
      </c>
      <c r="E39" s="190"/>
      <c r="F39"/>
    </row>
    <row r="40" spans="1:6" s="29" customFormat="1" ht="16.15" customHeight="1">
      <c r="A40" s="102" t="s">
        <v>43</v>
      </c>
      <c r="B40" s="191">
        <v>252</v>
      </c>
      <c r="C40" s="151"/>
      <c r="D40" s="189">
        <f t="shared" si="0"/>
        <v>0</v>
      </c>
      <c r="E40" s="190">
        <v>-100</v>
      </c>
      <c r="F40"/>
    </row>
  </sheetData>
  <mergeCells count="1">
    <mergeCell ref="A2:E2"/>
  </mergeCells>
  <printOptions horizontalCentered="1"/>
  <pageMargins left="1.18055555555556" right="0.984027777777778" top="0.984027777777778" bottom="0.984027777777778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HV27"/>
  <sheetViews>
    <sheetView workbookViewId="0" topLeftCell="A1">
      <selection activeCell="C5" sqref="C5"/>
    </sheetView>
  </sheetViews>
  <sheetFormatPr defaultColWidth="7.00390625" defaultRowHeight="15" customHeight="1"/>
  <cols>
    <col min="1" max="1" width="62.25390625" style="1" customWidth="1"/>
    <col min="2" max="2" width="13.00390625" style="6" customWidth="1"/>
    <col min="3" max="204" width="7.00390625" style="7" customWidth="1"/>
    <col min="205" max="230" width="9.00390625" style="0" customWidth="1"/>
    <col min="231" max="16384" width="7.00390625" style="7" customWidth="1"/>
  </cols>
  <sheetData>
    <row r="1" ht="21.75" customHeight="1">
      <c r="A1" s="8" t="s">
        <v>330</v>
      </c>
    </row>
    <row r="2" spans="1:2" ht="30" customHeight="1">
      <c r="A2" s="9" t="s">
        <v>331</v>
      </c>
      <c r="B2" s="9"/>
    </row>
    <row r="3" s="1" customFormat="1" ht="21" customHeight="1">
      <c r="B3" s="10" t="s">
        <v>2</v>
      </c>
    </row>
    <row r="4" spans="1:2" s="1" customFormat="1" ht="27" customHeight="1">
      <c r="A4" s="11" t="s">
        <v>3</v>
      </c>
      <c r="B4" s="12" t="s">
        <v>140</v>
      </c>
    </row>
    <row r="5" spans="1:2" s="2" customFormat="1" ht="23.1" customHeight="1">
      <c r="A5" s="13" t="s">
        <v>332</v>
      </c>
      <c r="B5" s="14">
        <f>B6+B10+B13+B17+B19</f>
        <v>112211</v>
      </c>
    </row>
    <row r="6" spans="1:2" s="3" customFormat="1" ht="23.1" customHeight="1">
      <c r="A6" s="15" t="s">
        <v>333</v>
      </c>
      <c r="B6" s="16">
        <f>SUM(B7:B9)</f>
        <v>40617</v>
      </c>
    </row>
    <row r="7" spans="1:2" s="4" customFormat="1" ht="23.1" customHeight="1">
      <c r="A7" s="17" t="s">
        <v>334</v>
      </c>
      <c r="B7" s="18">
        <v>39517</v>
      </c>
    </row>
    <row r="8" spans="1:2" s="2" customFormat="1" ht="23.1" customHeight="1">
      <c r="A8" s="17" t="s">
        <v>335</v>
      </c>
      <c r="B8" s="18">
        <v>1100</v>
      </c>
    </row>
    <row r="9" spans="1:2" s="2" customFormat="1" ht="23.1" customHeight="1">
      <c r="A9" s="17" t="s">
        <v>336</v>
      </c>
      <c r="B9" s="18">
        <v>0</v>
      </c>
    </row>
    <row r="10" spans="1:2" s="5" customFormat="1" ht="23.1" customHeight="1">
      <c r="A10" s="19" t="s">
        <v>337</v>
      </c>
      <c r="B10" s="16">
        <f>SUM(B11:B12)</f>
        <v>7101</v>
      </c>
    </row>
    <row r="11" spans="1:2" s="2" customFormat="1" ht="23.1" customHeight="1">
      <c r="A11" s="20" t="s">
        <v>338</v>
      </c>
      <c r="B11" s="18">
        <v>4808</v>
      </c>
    </row>
    <row r="12" spans="1:2" s="2" customFormat="1" ht="23.1" customHeight="1">
      <c r="A12" s="17" t="s">
        <v>339</v>
      </c>
      <c r="B12" s="18">
        <v>2293</v>
      </c>
    </row>
    <row r="13" spans="1:2" s="2" customFormat="1" ht="23.1" customHeight="1">
      <c r="A13" s="19" t="s">
        <v>340</v>
      </c>
      <c r="B13" s="16">
        <f>SUM(B14:B16)</f>
        <v>12162</v>
      </c>
    </row>
    <row r="14" spans="1:2" s="2" customFormat="1" ht="23.1" customHeight="1">
      <c r="A14" s="21" t="s">
        <v>341</v>
      </c>
      <c r="B14" s="18">
        <v>11560</v>
      </c>
    </row>
    <row r="15" spans="1:2" s="2" customFormat="1" ht="23.1" customHeight="1">
      <c r="A15" s="21" t="s">
        <v>342</v>
      </c>
      <c r="B15" s="18">
        <v>577</v>
      </c>
    </row>
    <row r="16" spans="1:2" s="2" customFormat="1" ht="23.1" customHeight="1">
      <c r="A16" s="21" t="s">
        <v>343</v>
      </c>
      <c r="B16" s="18">
        <v>25</v>
      </c>
    </row>
    <row r="17" spans="1:2" s="2" customFormat="1" ht="23.1" customHeight="1">
      <c r="A17" s="19" t="s">
        <v>344</v>
      </c>
      <c r="B17" s="16">
        <f>B18</f>
        <v>19398</v>
      </c>
    </row>
    <row r="18" spans="1:2" s="2" customFormat="1" ht="23.1" customHeight="1">
      <c r="A18" s="21" t="s">
        <v>345</v>
      </c>
      <c r="B18" s="18">
        <v>19398</v>
      </c>
    </row>
    <row r="19" spans="1:2" s="5" customFormat="1" ht="23.1" customHeight="1">
      <c r="A19" s="19" t="s">
        <v>346</v>
      </c>
      <c r="B19" s="16">
        <f>SUM(B20:B22)</f>
        <v>32933</v>
      </c>
    </row>
    <row r="20" spans="1:2" s="2" customFormat="1" ht="23.1" customHeight="1">
      <c r="A20" s="21" t="s">
        <v>347</v>
      </c>
      <c r="B20" s="18">
        <v>27989</v>
      </c>
    </row>
    <row r="21" spans="1:2" s="2" customFormat="1" ht="23.1" customHeight="1">
      <c r="A21" s="21" t="s">
        <v>348</v>
      </c>
      <c r="B21" s="18">
        <v>3183</v>
      </c>
    </row>
    <row r="22" spans="1:2" s="2" customFormat="1" ht="23.1" customHeight="1">
      <c r="A22" s="22" t="s">
        <v>131</v>
      </c>
      <c r="B22" s="23">
        <v>1761</v>
      </c>
    </row>
    <row r="23" spans="1:2" s="2" customFormat="1" ht="23.1" customHeight="1">
      <c r="A23" s="24" t="s">
        <v>349</v>
      </c>
      <c r="B23" s="25"/>
    </row>
    <row r="24" spans="1:2" s="2" customFormat="1" ht="23.1" customHeight="1">
      <c r="A24" s="26" t="s">
        <v>160</v>
      </c>
      <c r="B24" s="16">
        <f>B25</f>
        <v>69347</v>
      </c>
    </row>
    <row r="25" spans="1:2" s="5" customFormat="1" ht="23.1" customHeight="1">
      <c r="A25" s="19" t="s">
        <v>350</v>
      </c>
      <c r="B25" s="16">
        <f>B26</f>
        <v>69347</v>
      </c>
    </row>
    <row r="26" spans="1:2" s="2" customFormat="1" ht="23.1" customHeight="1">
      <c r="A26" s="20" t="s">
        <v>351</v>
      </c>
      <c r="B26" s="18">
        <v>69347</v>
      </c>
    </row>
    <row r="27" spans="1:230" s="2" customFormat="1" ht="23.1" customHeight="1">
      <c r="A27" s="27" t="s">
        <v>352</v>
      </c>
      <c r="B27" s="28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1">
    <mergeCell ref="A2:B2"/>
  </mergeCells>
  <printOptions horizontalCentered="1"/>
  <pageMargins left="0.984027777777778" right="0.984027777777778" top="0.984027777777778" bottom="1.18055555555556" header="0.511805555555556" footer="0.511805555555556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M30"/>
  <sheetViews>
    <sheetView showGridLines="0" showZeros="0" workbookViewId="0" topLeftCell="A1">
      <selection activeCell="D13" sqref="D13"/>
    </sheetView>
  </sheetViews>
  <sheetFormatPr defaultColWidth="9.00390625" defaultRowHeight="14.25"/>
  <cols>
    <col min="1" max="1" width="26.875" style="93" customWidth="1"/>
    <col min="2" max="3" width="10.625" style="93" customWidth="1"/>
    <col min="4" max="4" width="11.625" style="93" customWidth="1"/>
    <col min="5" max="5" width="13.625" style="93" customWidth="1"/>
    <col min="6" max="221" width="9.00390625" style="93" customWidth="1"/>
  </cols>
  <sheetData>
    <row r="1" spans="1:221" s="89" customFormat="1" ht="29.1" customHeight="1">
      <c r="A1" s="114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</row>
    <row r="2" spans="1:221" s="89" customFormat="1" ht="34.5" customHeight="1">
      <c r="A2" s="95" t="s">
        <v>48</v>
      </c>
      <c r="B2" s="95"/>
      <c r="C2" s="95"/>
      <c r="D2" s="95"/>
      <c r="E2" s="95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</row>
    <row r="3" spans="1:221" s="89" customFormat="1" ht="17.25" customHeight="1">
      <c r="A3" s="116"/>
      <c r="B3" s="93"/>
      <c r="C3" s="112"/>
      <c r="D3" s="112"/>
      <c r="E3" s="93" t="s">
        <v>2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</row>
    <row r="4" spans="1:5" s="183" customFormat="1" ht="27.75" customHeight="1">
      <c r="A4" s="98" t="s">
        <v>3</v>
      </c>
      <c r="B4" s="98" t="s">
        <v>49</v>
      </c>
      <c r="C4" s="97" t="s">
        <v>5</v>
      </c>
      <c r="D4" s="97" t="s">
        <v>50</v>
      </c>
      <c r="E4" s="97" t="s">
        <v>51</v>
      </c>
    </row>
    <row r="5" spans="1:221" s="29" customFormat="1" ht="20" customHeight="1">
      <c r="A5" s="118" t="s">
        <v>52</v>
      </c>
      <c r="B5" s="102">
        <v>243037</v>
      </c>
      <c r="C5" s="102">
        <v>242155</v>
      </c>
      <c r="D5" s="103">
        <v>99.6370922945889</v>
      </c>
      <c r="E5" s="103">
        <v>5.0851208790255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</row>
    <row r="6" spans="1:221" s="29" customFormat="1" ht="20" customHeight="1">
      <c r="A6" s="102" t="s">
        <v>53</v>
      </c>
      <c r="B6" s="102">
        <v>21329</v>
      </c>
      <c r="C6" s="102">
        <v>21327</v>
      </c>
      <c r="D6" s="103">
        <v>99.9906230953162</v>
      </c>
      <c r="E6" s="103">
        <v>6.61900714892766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</row>
    <row r="7" spans="1:221" s="29" customFormat="1" ht="20" customHeight="1">
      <c r="A7" s="102" t="s">
        <v>54</v>
      </c>
      <c r="B7" s="102"/>
      <c r="C7" s="102"/>
      <c r="D7" s="103"/>
      <c r="E7" s="103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</row>
    <row r="8" spans="1:221" s="29" customFormat="1" ht="20" customHeight="1">
      <c r="A8" s="102" t="s">
        <v>55</v>
      </c>
      <c r="B8" s="102">
        <v>7</v>
      </c>
      <c r="C8" s="102">
        <v>7</v>
      </c>
      <c r="D8" s="103">
        <v>100</v>
      </c>
      <c r="E8" s="103">
        <v>600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</row>
    <row r="9" spans="1:221" s="29" customFormat="1" ht="20" customHeight="1">
      <c r="A9" s="102" t="s">
        <v>56</v>
      </c>
      <c r="B9" s="102">
        <v>8744</v>
      </c>
      <c r="C9" s="102">
        <v>8744</v>
      </c>
      <c r="D9" s="103">
        <v>100</v>
      </c>
      <c r="E9" s="103">
        <v>-0.489359280755662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</row>
    <row r="10" spans="1:221" s="29" customFormat="1" ht="20" customHeight="1">
      <c r="A10" s="102" t="s">
        <v>57</v>
      </c>
      <c r="B10" s="102">
        <v>40635</v>
      </c>
      <c r="C10" s="102">
        <v>40635</v>
      </c>
      <c r="D10" s="103">
        <v>100</v>
      </c>
      <c r="E10" s="103">
        <v>-7.50899075886557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</row>
    <row r="11" spans="1:221" s="29" customFormat="1" ht="20" customHeight="1">
      <c r="A11" s="102" t="s">
        <v>58</v>
      </c>
      <c r="B11" s="102">
        <v>459</v>
      </c>
      <c r="C11" s="102">
        <v>459</v>
      </c>
      <c r="D11" s="103">
        <v>100</v>
      </c>
      <c r="E11" s="103">
        <v>-43.1226765799257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</row>
    <row r="12" spans="1:221" s="29" customFormat="1" ht="20" customHeight="1">
      <c r="A12" s="102" t="s">
        <v>59</v>
      </c>
      <c r="B12" s="102">
        <v>4150</v>
      </c>
      <c r="C12" s="102">
        <v>4150</v>
      </c>
      <c r="D12" s="103">
        <v>100</v>
      </c>
      <c r="E12" s="103">
        <v>172.488509520683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</row>
    <row r="13" spans="1:221" s="29" customFormat="1" ht="20" customHeight="1">
      <c r="A13" s="102" t="s">
        <v>60</v>
      </c>
      <c r="B13" s="102">
        <v>41925</v>
      </c>
      <c r="C13" s="102">
        <v>41685</v>
      </c>
      <c r="D13" s="103">
        <v>99.4275491949911</v>
      </c>
      <c r="E13" s="103">
        <v>33.1236227764826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</row>
    <row r="14" spans="1:221" s="29" customFormat="1" ht="20" customHeight="1">
      <c r="A14" s="102" t="s">
        <v>61</v>
      </c>
      <c r="B14" s="102">
        <v>34371</v>
      </c>
      <c r="C14" s="102">
        <v>33981</v>
      </c>
      <c r="D14" s="103">
        <v>98.8653225102557</v>
      </c>
      <c r="E14" s="103">
        <v>-18.6200785515854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</row>
    <row r="15" spans="1:221" s="29" customFormat="1" ht="20" customHeight="1">
      <c r="A15" s="102" t="s">
        <v>62</v>
      </c>
      <c r="B15" s="102">
        <v>16091</v>
      </c>
      <c r="C15" s="102">
        <v>16091</v>
      </c>
      <c r="D15" s="103">
        <v>100</v>
      </c>
      <c r="E15" s="103">
        <v>29.0480391370599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</row>
    <row r="16" spans="1:221" s="29" customFormat="1" ht="20" customHeight="1">
      <c r="A16" s="102" t="s">
        <v>63</v>
      </c>
      <c r="B16" s="102">
        <v>27065</v>
      </c>
      <c r="C16" s="102">
        <v>27065</v>
      </c>
      <c r="D16" s="103">
        <v>100</v>
      </c>
      <c r="E16" s="103">
        <v>117.372098626616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</row>
    <row r="17" spans="1:221" s="29" customFormat="1" ht="20" customHeight="1">
      <c r="A17" s="102" t="s">
        <v>64</v>
      </c>
      <c r="B17" s="102">
        <v>32542</v>
      </c>
      <c r="C17" s="102">
        <v>32292</v>
      </c>
      <c r="D17" s="103">
        <v>99.2317620306066</v>
      </c>
      <c r="E17" s="103">
        <v>-21.4631417661794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</row>
    <row r="18" spans="1:221" s="29" customFormat="1" ht="20" customHeight="1">
      <c r="A18" s="102" t="s">
        <v>65</v>
      </c>
      <c r="B18" s="102">
        <v>1473</v>
      </c>
      <c r="C18" s="102">
        <v>1473</v>
      </c>
      <c r="D18" s="103">
        <v>100</v>
      </c>
      <c r="E18" s="103">
        <v>-22.7987421383648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</row>
    <row r="19" spans="1:221" s="29" customFormat="1" ht="20" customHeight="1">
      <c r="A19" s="184" t="s">
        <v>66</v>
      </c>
      <c r="B19" s="102">
        <v>949</v>
      </c>
      <c r="C19" s="102">
        <v>949</v>
      </c>
      <c r="D19" s="103">
        <v>100</v>
      </c>
      <c r="E19" s="103">
        <v>129.227053140097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</row>
    <row r="20" spans="1:221" s="29" customFormat="1" ht="20" customHeight="1">
      <c r="A20" s="184" t="s">
        <v>67</v>
      </c>
      <c r="B20" s="102">
        <v>1394</v>
      </c>
      <c r="C20" s="102">
        <v>1394</v>
      </c>
      <c r="D20" s="103">
        <v>100</v>
      </c>
      <c r="E20" s="103">
        <v>57.5141242937853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</row>
    <row r="21" spans="1:221" s="29" customFormat="1" ht="20" customHeight="1">
      <c r="A21" s="185" t="s">
        <v>68</v>
      </c>
      <c r="B21" s="102"/>
      <c r="C21" s="102"/>
      <c r="D21" s="103"/>
      <c r="E21" s="10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</row>
    <row r="22" spans="1:221" s="29" customFormat="1" ht="20" customHeight="1">
      <c r="A22" s="184" t="s">
        <v>69</v>
      </c>
      <c r="B22" s="102"/>
      <c r="C22" s="102"/>
      <c r="D22" s="103"/>
      <c r="E22" s="10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</row>
    <row r="23" spans="1:221" s="29" customFormat="1" ht="20" customHeight="1">
      <c r="A23" s="184" t="s">
        <v>70</v>
      </c>
      <c r="B23" s="102">
        <v>1720</v>
      </c>
      <c r="C23" s="102">
        <v>1720</v>
      </c>
      <c r="D23" s="103">
        <v>100</v>
      </c>
      <c r="E23" s="103">
        <v>225.141776937618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</row>
    <row r="24" spans="1:221" s="29" customFormat="1" ht="20" customHeight="1">
      <c r="A24" s="184" t="s">
        <v>71</v>
      </c>
      <c r="B24" s="102">
        <v>6350</v>
      </c>
      <c r="C24" s="102">
        <v>6350</v>
      </c>
      <c r="D24" s="103">
        <v>100</v>
      </c>
      <c r="E24" s="103">
        <v>-41.5500736377025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</row>
    <row r="25" spans="1:221" s="29" customFormat="1" ht="20" customHeight="1">
      <c r="A25" s="184" t="s">
        <v>72</v>
      </c>
      <c r="B25" s="102">
        <v>47</v>
      </c>
      <c r="C25" s="102">
        <v>47</v>
      </c>
      <c r="D25" s="103">
        <v>100</v>
      </c>
      <c r="E25" s="103">
        <v>-56.4814814814815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</row>
    <row r="26" spans="1:221" s="29" customFormat="1" ht="20" customHeight="1">
      <c r="A26" s="185" t="s">
        <v>73</v>
      </c>
      <c r="B26" s="102">
        <v>1364</v>
      </c>
      <c r="C26" s="102">
        <v>1364</v>
      </c>
      <c r="D26" s="103">
        <v>100</v>
      </c>
      <c r="E26" s="10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</row>
    <row r="27" spans="1:221" s="29" customFormat="1" ht="20" customHeight="1">
      <c r="A27" s="185" t="s">
        <v>74</v>
      </c>
      <c r="B27" s="102"/>
      <c r="C27" s="102"/>
      <c r="D27" s="103"/>
      <c r="E27" s="10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</row>
    <row r="28" spans="1:221" s="29" customFormat="1" ht="20" customHeight="1">
      <c r="A28" s="184" t="s">
        <v>75</v>
      </c>
      <c r="B28" s="102">
        <v>2191</v>
      </c>
      <c r="C28" s="102">
        <v>2191</v>
      </c>
      <c r="D28" s="103">
        <v>100</v>
      </c>
      <c r="E28" s="103">
        <v>79.1496320523303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</row>
    <row r="29" spans="1:221" s="29" customFormat="1" ht="20" customHeight="1">
      <c r="A29" s="133" t="s">
        <v>76</v>
      </c>
      <c r="B29" s="102">
        <v>28</v>
      </c>
      <c r="C29" s="102">
        <v>28</v>
      </c>
      <c r="D29" s="103">
        <v>100</v>
      </c>
      <c r="E29" s="10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</row>
    <row r="30" spans="1:221" s="29" customFormat="1" ht="20" customHeight="1">
      <c r="A30" s="102" t="s">
        <v>77</v>
      </c>
      <c r="B30" s="102">
        <v>203</v>
      </c>
      <c r="C30" s="102">
        <v>203</v>
      </c>
      <c r="D30" s="103">
        <v>100</v>
      </c>
      <c r="E30" s="103">
        <v>29.2993630573248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A2:E2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F31"/>
  <sheetViews>
    <sheetView showGridLines="0" showZeros="0" workbookViewId="0" topLeftCell="A13">
      <selection activeCell="B23" sqref="B23"/>
    </sheetView>
  </sheetViews>
  <sheetFormatPr defaultColWidth="9.00390625" defaultRowHeight="14.25"/>
  <cols>
    <col min="1" max="1" width="28.875" style="93" customWidth="1"/>
    <col min="2" max="3" width="9.625" style="93" customWidth="1"/>
    <col min="4" max="4" width="12.375" style="93" customWidth="1"/>
    <col min="5" max="5" width="13.625" style="93" customWidth="1"/>
    <col min="6" max="240" width="9.00390625" style="93" customWidth="1"/>
  </cols>
  <sheetData>
    <row r="1" spans="1:240" s="89" customFormat="1" ht="27.6" customHeight="1">
      <c r="A1" s="114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</row>
    <row r="2" spans="1:240" s="89" customFormat="1" ht="27.75" customHeight="1">
      <c r="A2" s="95" t="s">
        <v>79</v>
      </c>
      <c r="B2" s="95"/>
      <c r="C2" s="95"/>
      <c r="D2" s="95"/>
      <c r="E2" s="95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</row>
    <row r="3" spans="1:240" s="89" customFormat="1" ht="15.75" customHeight="1">
      <c r="A3" s="116"/>
      <c r="B3" s="93"/>
      <c r="C3" s="112"/>
      <c r="D3" s="112"/>
      <c r="E3" s="93" t="s">
        <v>2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</row>
    <row r="4" spans="1:5" s="183" customFormat="1" ht="30" customHeight="1">
      <c r="A4" s="98" t="s">
        <v>3</v>
      </c>
      <c r="B4" s="98" t="s">
        <v>49</v>
      </c>
      <c r="C4" s="97" t="s">
        <v>5</v>
      </c>
      <c r="D4" s="97" t="s">
        <v>50</v>
      </c>
      <c r="E4" s="97" t="s">
        <v>51</v>
      </c>
    </row>
    <row r="5" spans="1:240" s="29" customFormat="1" ht="21" customHeight="1">
      <c r="A5" s="118" t="s">
        <v>52</v>
      </c>
      <c r="B5" s="102">
        <v>219776</v>
      </c>
      <c r="C5" s="102">
        <v>218894</v>
      </c>
      <c r="D5" s="103">
        <v>99.5986822947001</v>
      </c>
      <c r="E5" s="103">
        <v>2.27305645496638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</row>
    <row r="6" spans="1:240" s="29" customFormat="1" ht="21" customHeight="1">
      <c r="A6" s="102" t="s">
        <v>53</v>
      </c>
      <c r="B6" s="102">
        <v>12598</v>
      </c>
      <c r="C6" s="102">
        <v>12596</v>
      </c>
      <c r="D6" s="103">
        <v>99.9841244642007</v>
      </c>
      <c r="E6" s="103">
        <v>0.278640235650028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</row>
    <row r="7" spans="1:240" s="29" customFormat="1" ht="21" customHeight="1">
      <c r="A7" s="102" t="s">
        <v>54</v>
      </c>
      <c r="B7" s="102"/>
      <c r="C7" s="102"/>
      <c r="D7" s="103"/>
      <c r="E7" s="103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</row>
    <row r="8" spans="1:240" s="29" customFormat="1" ht="21" customHeight="1">
      <c r="A8" s="102" t="s">
        <v>55</v>
      </c>
      <c r="B8" s="102">
        <v>0</v>
      </c>
      <c r="C8" s="102">
        <v>0</v>
      </c>
      <c r="D8" s="103"/>
      <c r="E8" s="10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</row>
    <row r="9" spans="1:240" s="29" customFormat="1" ht="21" customHeight="1">
      <c r="A9" s="102" t="s">
        <v>56</v>
      </c>
      <c r="B9" s="102">
        <v>8744</v>
      </c>
      <c r="C9" s="102">
        <v>8744</v>
      </c>
      <c r="D9" s="103">
        <v>100</v>
      </c>
      <c r="E9" s="103">
        <v>-0.341919307043538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</row>
    <row r="10" spans="1:240" s="29" customFormat="1" ht="21" customHeight="1">
      <c r="A10" s="102" t="s">
        <v>57</v>
      </c>
      <c r="B10" s="102">
        <v>40633</v>
      </c>
      <c r="C10" s="102">
        <v>40633</v>
      </c>
      <c r="D10" s="103">
        <v>100</v>
      </c>
      <c r="E10" s="103">
        <v>-7.50301623073596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</row>
    <row r="11" spans="1:240" s="29" customFormat="1" ht="21" customHeight="1">
      <c r="A11" s="102" t="s">
        <v>58</v>
      </c>
      <c r="B11" s="102">
        <v>459</v>
      </c>
      <c r="C11" s="102">
        <v>459</v>
      </c>
      <c r="D11" s="103">
        <v>100</v>
      </c>
      <c r="E11" s="103">
        <v>-43.1226765799257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</row>
    <row r="12" spans="1:240" s="29" customFormat="1" ht="21" customHeight="1">
      <c r="A12" s="102" t="s">
        <v>59</v>
      </c>
      <c r="B12" s="102">
        <v>4147</v>
      </c>
      <c r="C12" s="102">
        <v>4147</v>
      </c>
      <c r="D12" s="103">
        <v>100</v>
      </c>
      <c r="E12" s="103">
        <v>184.43072702332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</row>
    <row r="13" spans="1:240" s="29" customFormat="1" ht="21" customHeight="1">
      <c r="A13" s="102" t="s">
        <v>60</v>
      </c>
      <c r="B13" s="102">
        <v>40888</v>
      </c>
      <c r="C13" s="102">
        <v>40648</v>
      </c>
      <c r="D13" s="103">
        <v>99.4130307180591</v>
      </c>
      <c r="E13" s="103">
        <v>33.2197168327216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</row>
    <row r="14" spans="1:240" s="29" customFormat="1" ht="21" customHeight="1">
      <c r="A14" s="102" t="s">
        <v>61</v>
      </c>
      <c r="B14" s="102">
        <v>33928</v>
      </c>
      <c r="C14" s="102">
        <v>33538</v>
      </c>
      <c r="D14" s="103">
        <v>98.8505069559066</v>
      </c>
      <c r="E14" s="103">
        <v>-19.3410293410293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</row>
    <row r="15" spans="1:240" s="29" customFormat="1" ht="21" customHeight="1">
      <c r="A15" s="102" t="s">
        <v>62</v>
      </c>
      <c r="B15" s="102">
        <v>13553</v>
      </c>
      <c r="C15" s="102">
        <v>13553</v>
      </c>
      <c r="D15" s="103">
        <v>100</v>
      </c>
      <c r="E15" s="103">
        <v>20.9981251673958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</row>
    <row r="16" spans="1:240" s="29" customFormat="1" ht="21" customHeight="1">
      <c r="A16" s="102" t="s">
        <v>63</v>
      </c>
      <c r="B16" s="102">
        <v>25923</v>
      </c>
      <c r="C16" s="102">
        <v>25923</v>
      </c>
      <c r="D16" s="103">
        <v>100</v>
      </c>
      <c r="E16" s="103">
        <v>125.515441496303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</row>
    <row r="17" spans="1:240" s="29" customFormat="1" ht="21" customHeight="1">
      <c r="A17" s="102" t="s">
        <v>64</v>
      </c>
      <c r="B17" s="102">
        <v>24106</v>
      </c>
      <c r="C17" s="102">
        <v>23856</v>
      </c>
      <c r="D17" s="103">
        <v>98.9629137973948</v>
      </c>
      <c r="E17" s="103">
        <v>-32.7128109663226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</row>
    <row r="18" spans="1:240" s="29" customFormat="1" ht="21" customHeight="1">
      <c r="A18" s="102" t="s">
        <v>65</v>
      </c>
      <c r="B18" s="102">
        <v>1471</v>
      </c>
      <c r="C18" s="102">
        <v>1471</v>
      </c>
      <c r="D18" s="103">
        <v>100</v>
      </c>
      <c r="E18" s="103">
        <v>-22.7415966386555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</row>
    <row r="19" spans="1:240" s="29" customFormat="1" ht="21" customHeight="1">
      <c r="A19" s="184" t="s">
        <v>66</v>
      </c>
      <c r="B19" s="102">
        <v>944</v>
      </c>
      <c r="C19" s="102">
        <v>944</v>
      </c>
      <c r="D19" s="103">
        <v>100</v>
      </c>
      <c r="E19" s="103">
        <v>136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</row>
    <row r="20" spans="1:240" s="29" customFormat="1" ht="21" customHeight="1">
      <c r="A20" s="184" t="s">
        <v>67</v>
      </c>
      <c r="B20" s="102">
        <v>1394</v>
      </c>
      <c r="C20" s="102">
        <v>1394</v>
      </c>
      <c r="D20" s="103">
        <v>100</v>
      </c>
      <c r="E20" s="103">
        <v>57.5141242937853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</row>
    <row r="21" spans="1:240" s="29" customFormat="1" ht="21" customHeight="1">
      <c r="A21" s="185" t="s">
        <v>68</v>
      </c>
      <c r="B21" s="102"/>
      <c r="C21" s="102"/>
      <c r="D21" s="103"/>
      <c r="E21" s="10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</row>
    <row r="22" spans="1:240" s="29" customFormat="1" ht="21" customHeight="1">
      <c r="A22" s="184" t="s">
        <v>69</v>
      </c>
      <c r="B22" s="102"/>
      <c r="C22" s="102"/>
      <c r="D22" s="103"/>
      <c r="E22" s="10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</row>
    <row r="23" spans="1:240" s="29" customFormat="1" ht="21" customHeight="1">
      <c r="A23" s="184" t="s">
        <v>70</v>
      </c>
      <c r="B23" s="102">
        <v>1720</v>
      </c>
      <c r="C23" s="102">
        <v>1720</v>
      </c>
      <c r="D23" s="103">
        <v>100</v>
      </c>
      <c r="E23" s="103">
        <v>225.141776937618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</row>
    <row r="24" spans="1:240" s="29" customFormat="1" ht="21" customHeight="1">
      <c r="A24" s="184" t="s">
        <v>71</v>
      </c>
      <c r="B24" s="102">
        <v>5807</v>
      </c>
      <c r="C24" s="102">
        <v>5807</v>
      </c>
      <c r="D24" s="103">
        <v>100</v>
      </c>
      <c r="E24" s="103">
        <v>-46.5482326951399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</row>
    <row r="25" spans="1:240" s="29" customFormat="1" ht="21" customHeight="1">
      <c r="A25" s="184" t="s">
        <v>72</v>
      </c>
      <c r="B25" s="102">
        <v>47</v>
      </c>
      <c r="C25" s="102">
        <v>47</v>
      </c>
      <c r="D25" s="103">
        <v>100</v>
      </c>
      <c r="E25" s="103">
        <v>-56.4814814814815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</row>
    <row r="26" spans="1:240" s="29" customFormat="1" ht="21" customHeight="1">
      <c r="A26" s="185" t="s">
        <v>73</v>
      </c>
      <c r="B26" s="102">
        <v>1192</v>
      </c>
      <c r="C26" s="102">
        <v>1192</v>
      </c>
      <c r="D26" s="103">
        <v>100</v>
      </c>
      <c r="E26" s="10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</row>
    <row r="27" spans="1:240" s="29" customFormat="1" ht="21" customHeight="1">
      <c r="A27" s="185" t="s">
        <v>74</v>
      </c>
      <c r="B27" s="102"/>
      <c r="C27" s="102"/>
      <c r="D27" s="103"/>
      <c r="E27" s="10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</row>
    <row r="28" spans="1:240" s="29" customFormat="1" ht="21" customHeight="1">
      <c r="A28" s="184" t="s">
        <v>75</v>
      </c>
      <c r="B28" s="102">
        <v>2191</v>
      </c>
      <c r="C28" s="102">
        <v>2191</v>
      </c>
      <c r="D28" s="103">
        <v>100</v>
      </c>
      <c r="E28" s="103">
        <v>79.1496320523303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</row>
    <row r="29" spans="1:240" s="29" customFormat="1" ht="21" customHeight="1">
      <c r="A29" s="133" t="s">
        <v>76</v>
      </c>
      <c r="B29" s="102">
        <v>28</v>
      </c>
      <c r="C29" s="102">
        <v>28</v>
      </c>
      <c r="D29" s="103">
        <v>100</v>
      </c>
      <c r="E29" s="10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</row>
    <row r="30" spans="1:240" s="29" customFormat="1" ht="21" customHeight="1">
      <c r="A30" s="102" t="s">
        <v>77</v>
      </c>
      <c r="B30" s="102">
        <v>3</v>
      </c>
      <c r="C30" s="102">
        <v>3</v>
      </c>
      <c r="D30" s="103">
        <v>100</v>
      </c>
      <c r="E30" s="103">
        <v>-98.0891719745223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</row>
    <row r="31" spans="8:12" ht="18" customHeight="1">
      <c r="H31" s="90"/>
      <c r="K31" s="90"/>
      <c r="L31" s="90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">
    <mergeCell ref="A2:E2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K38"/>
  <sheetViews>
    <sheetView showGridLines="0" showZeros="0" workbookViewId="0" topLeftCell="A1">
      <selection activeCell="J9" sqref="I9:J9"/>
    </sheetView>
  </sheetViews>
  <sheetFormatPr defaultColWidth="9.00390625" defaultRowHeight="14.25"/>
  <cols>
    <col min="1" max="1" width="42.125" style="93" customWidth="1"/>
    <col min="2" max="2" width="7.875" style="93" customWidth="1"/>
    <col min="3" max="3" width="8.625" style="93" customWidth="1"/>
    <col min="4" max="4" width="8.125" style="93" customWidth="1"/>
    <col min="5" max="5" width="8.75390625" style="93" customWidth="1"/>
    <col min="6" max="245" width="9.00390625" style="93" customWidth="1"/>
  </cols>
  <sheetData>
    <row r="1" spans="1:245" s="89" customFormat="1" ht="26.1" customHeight="1">
      <c r="A1" s="114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</row>
    <row r="2" spans="1:245" s="89" customFormat="1" ht="24" customHeight="1">
      <c r="A2" s="95" t="s">
        <v>81</v>
      </c>
      <c r="B2" s="95"/>
      <c r="C2" s="95"/>
      <c r="D2" s="95"/>
      <c r="E2" s="95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</row>
    <row r="3" spans="1:245" s="89" customFormat="1" ht="18" customHeight="1">
      <c r="A3" s="130" t="s">
        <v>2</v>
      </c>
      <c r="B3" s="130"/>
      <c r="C3" s="130"/>
      <c r="D3" s="130"/>
      <c r="E3" s="130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</row>
    <row r="4" spans="1:245" s="29" customFormat="1" ht="38.1" customHeight="1">
      <c r="A4" s="98" t="s">
        <v>82</v>
      </c>
      <c r="B4" s="97" t="s">
        <v>83</v>
      </c>
      <c r="C4" s="98" t="s">
        <v>5</v>
      </c>
      <c r="D4" s="99" t="s">
        <v>84</v>
      </c>
      <c r="E4" s="97" t="s">
        <v>85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s="29" customFormat="1" ht="23.1" customHeight="1">
      <c r="A5" s="118" t="s">
        <v>8</v>
      </c>
      <c r="B5" s="102">
        <v>110759</v>
      </c>
      <c r="C5" s="102">
        <v>110627</v>
      </c>
      <c r="D5" s="103">
        <v>99.8808223259509</v>
      </c>
      <c r="E5" s="103">
        <v>35.0773513718116</v>
      </c>
      <c r="F5" s="104">
        <f>F6+F7+F8+F9+F16+F17+F18+F20+F21+F23+F25</f>
        <v>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s="29" customFormat="1" ht="23.1" customHeight="1">
      <c r="A6" s="119" t="s">
        <v>86</v>
      </c>
      <c r="B6" s="102"/>
      <c r="C6" s="102"/>
      <c r="D6" s="103"/>
      <c r="E6" s="103"/>
      <c r="F6" s="104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s="29" customFormat="1" ht="23.1" customHeight="1">
      <c r="A7" s="119" t="s">
        <v>87</v>
      </c>
      <c r="B7" s="102"/>
      <c r="C7" s="102"/>
      <c r="D7" s="103"/>
      <c r="E7" s="103"/>
      <c r="F7" s="10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</row>
    <row r="8" spans="1:245" s="29" customFormat="1" ht="23.1" customHeight="1">
      <c r="A8" s="119" t="s">
        <v>88</v>
      </c>
      <c r="B8" s="102"/>
      <c r="C8" s="102"/>
      <c r="D8" s="103"/>
      <c r="E8" s="103"/>
      <c r="F8" s="104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</row>
    <row r="9" spans="1:245" s="29" customFormat="1" ht="23.1" customHeight="1">
      <c r="A9" s="119" t="s">
        <v>89</v>
      </c>
      <c r="B9" s="102"/>
      <c r="C9" s="102"/>
      <c r="D9" s="103"/>
      <c r="E9" s="103"/>
      <c r="F9" s="104">
        <f>SUM(F10:F15)</f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</row>
    <row r="10" spans="1:245" s="29" customFormat="1" ht="23.1" customHeight="1">
      <c r="A10" s="119" t="s">
        <v>90</v>
      </c>
      <c r="B10" s="102"/>
      <c r="C10" s="102"/>
      <c r="D10" s="103"/>
      <c r="E10" s="103"/>
      <c r="F10" s="104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</row>
    <row r="11" spans="1:245" s="29" customFormat="1" ht="23.1" customHeight="1">
      <c r="A11" s="119" t="s">
        <v>91</v>
      </c>
      <c r="B11" s="102"/>
      <c r="C11" s="102"/>
      <c r="D11" s="103"/>
      <c r="E11" s="103"/>
      <c r="F11" s="104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</row>
    <row r="12" spans="1:245" s="29" customFormat="1" ht="23.1" customHeight="1">
      <c r="A12" s="119" t="s">
        <v>92</v>
      </c>
      <c r="B12" s="102"/>
      <c r="C12" s="102"/>
      <c r="D12" s="103"/>
      <c r="E12" s="103"/>
      <c r="F12" s="104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</row>
    <row r="13" spans="1:245" s="29" customFormat="1" ht="23.1" customHeight="1">
      <c r="A13" s="119" t="s">
        <v>93</v>
      </c>
      <c r="B13" s="102"/>
      <c r="C13" s="102"/>
      <c r="D13" s="103"/>
      <c r="E13" s="103"/>
      <c r="F13" s="104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</row>
    <row r="14" spans="1:245" s="29" customFormat="1" ht="23.1" customHeight="1">
      <c r="A14" s="119" t="s">
        <v>94</v>
      </c>
      <c r="B14" s="102"/>
      <c r="C14" s="102"/>
      <c r="D14" s="103"/>
      <c r="E14" s="103"/>
      <c r="F14" s="10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</row>
    <row r="15" spans="1:245" s="29" customFormat="1" ht="23.1" customHeight="1">
      <c r="A15" s="119" t="s">
        <v>95</v>
      </c>
      <c r="B15" s="102"/>
      <c r="C15" s="102"/>
      <c r="D15" s="103"/>
      <c r="E15" s="103"/>
      <c r="F15" s="104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</row>
    <row r="16" spans="1:245" s="29" customFormat="1" ht="23.1" customHeight="1">
      <c r="A16" s="119" t="s">
        <v>96</v>
      </c>
      <c r="B16" s="102"/>
      <c r="C16" s="102"/>
      <c r="D16" s="103"/>
      <c r="E16" s="103">
        <v>-100</v>
      </c>
      <c r="F16" s="104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</row>
    <row r="17" spans="1:245" s="29" customFormat="1" ht="23.1" customHeight="1">
      <c r="A17" s="119" t="s">
        <v>97</v>
      </c>
      <c r="B17" s="102"/>
      <c r="C17" s="102"/>
      <c r="D17" s="103"/>
      <c r="E17" s="103">
        <v>-100</v>
      </c>
      <c r="F17" s="104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</row>
    <row r="18" spans="1:245" s="29" customFormat="1" ht="23.1" customHeight="1">
      <c r="A18" s="119" t="s">
        <v>98</v>
      </c>
      <c r="B18" s="102">
        <v>107709</v>
      </c>
      <c r="C18" s="102">
        <v>105148</v>
      </c>
      <c r="D18" s="103">
        <v>97.6222971153757</v>
      </c>
      <c r="E18" s="103">
        <v>39.6666002523743</v>
      </c>
      <c r="F18" s="104">
        <f aca="true" t="shared" si="0" ref="F18:F23">F19</f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</row>
    <row r="19" spans="1:245" s="29" customFormat="1" ht="23.1" customHeight="1">
      <c r="A19" s="119" t="s">
        <v>99</v>
      </c>
      <c r="B19" s="102"/>
      <c r="C19" s="102"/>
      <c r="D19" s="103"/>
      <c r="E19" s="103"/>
      <c r="F19" s="104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</row>
    <row r="20" spans="1:245" s="29" customFormat="1" ht="23.1" customHeight="1">
      <c r="A20" s="119" t="s">
        <v>100</v>
      </c>
      <c r="B20" s="102"/>
      <c r="C20" s="102"/>
      <c r="D20" s="103"/>
      <c r="E20" s="103">
        <v>-100</v>
      </c>
      <c r="F20" s="104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</row>
    <row r="21" spans="1:245" s="29" customFormat="1" ht="23.1" customHeight="1">
      <c r="A21" s="119" t="s">
        <v>101</v>
      </c>
      <c r="B21" s="102">
        <v>3050</v>
      </c>
      <c r="C21" s="102">
        <v>5479</v>
      </c>
      <c r="D21" s="103">
        <v>179.639344262295</v>
      </c>
      <c r="E21" s="103">
        <v>26.0119595216191</v>
      </c>
      <c r="F21" s="104">
        <f t="shared" si="0"/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</row>
    <row r="22" spans="1:245" s="29" customFormat="1" ht="23.1" customHeight="1">
      <c r="A22" s="119" t="s">
        <v>102</v>
      </c>
      <c r="B22" s="102"/>
      <c r="C22" s="102"/>
      <c r="D22" s="103"/>
      <c r="E22" s="103"/>
      <c r="F22" s="104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</row>
    <row r="23" spans="1:245" s="29" customFormat="1" ht="23.1" customHeight="1">
      <c r="A23" s="119" t="s">
        <v>103</v>
      </c>
      <c r="B23" s="102"/>
      <c r="C23" s="102"/>
      <c r="D23" s="103"/>
      <c r="E23" s="103"/>
      <c r="F23" s="104">
        <f t="shared" si="0"/>
        <v>0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</row>
    <row r="24" spans="1:245" s="29" customFormat="1" ht="23.1" customHeight="1">
      <c r="A24" s="119" t="s">
        <v>104</v>
      </c>
      <c r="B24" s="102"/>
      <c r="C24" s="102"/>
      <c r="D24" s="103"/>
      <c r="E24" s="103"/>
      <c r="F24" s="104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</row>
    <row r="25" spans="1:245" s="29" customFormat="1" ht="23.1" customHeight="1">
      <c r="A25" s="119" t="s">
        <v>105</v>
      </c>
      <c r="B25" s="102"/>
      <c r="C25" s="102"/>
      <c r="D25" s="103"/>
      <c r="E25" s="103">
        <v>-100</v>
      </c>
      <c r="F25" s="104">
        <f>F26</f>
        <v>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</row>
    <row r="26" spans="1:245" s="29" customFormat="1" ht="23.1" customHeight="1">
      <c r="A26" s="121" t="s">
        <v>106</v>
      </c>
      <c r="B26" s="122"/>
      <c r="C26" s="122"/>
      <c r="D26" s="103"/>
      <c r="E26" s="103"/>
      <c r="F26" s="104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</row>
    <row r="27" spans="1:245" s="29" customFormat="1" ht="23.1" customHeight="1">
      <c r="A27" s="119" t="s">
        <v>107</v>
      </c>
      <c r="B27" s="102"/>
      <c r="C27" s="102"/>
      <c r="D27" s="103"/>
      <c r="E27" s="103">
        <v>-100</v>
      </c>
      <c r="F27" s="104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</row>
    <row r="28" spans="1:245" s="29" customFormat="1" ht="23.1" customHeight="1">
      <c r="A28" s="104" t="s">
        <v>108</v>
      </c>
      <c r="B28" s="104"/>
      <c r="C28" s="104"/>
      <c r="D28" s="104"/>
      <c r="E28" s="104"/>
      <c r="F28" s="104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I28" s="90"/>
      <c r="IJ28" s="90"/>
      <c r="IK28" s="90"/>
    </row>
    <row r="29" spans="6:242" ht="18" customHeight="1">
      <c r="F29" s="112"/>
      <c r="IG29"/>
      <c r="IH29"/>
    </row>
    <row r="30" ht="18" customHeight="1">
      <c r="F30" s="112"/>
    </row>
    <row r="31" ht="18" customHeight="1">
      <c r="F31" s="112"/>
    </row>
    <row r="32" ht="18" customHeight="1">
      <c r="F32" s="112"/>
    </row>
    <row r="33" ht="18" customHeight="1">
      <c r="F33" s="112"/>
    </row>
    <row r="34" ht="18" customHeight="1">
      <c r="F34" s="112"/>
    </row>
    <row r="35" ht="18" customHeight="1">
      <c r="F35" s="112"/>
    </row>
    <row r="36" ht="18" customHeight="1">
      <c r="F36" s="112"/>
    </row>
    <row r="37" ht="18" customHeight="1"/>
    <row r="38" spans="1:5" s="91" customFormat="1" ht="18" customHeight="1">
      <c r="A38" s="93"/>
      <c r="B38" s="93"/>
      <c r="C38" s="93"/>
      <c r="D38" s="93"/>
      <c r="E38" s="93"/>
    </row>
    <row r="39" ht="18" customHeight="1"/>
    <row r="40" ht="18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</sheetData>
  <mergeCells count="2">
    <mergeCell ref="A2:E2"/>
    <mergeCell ref="A3:E3"/>
  </mergeCells>
  <printOptions horizontalCentered="1"/>
  <pageMargins left="0.786805555555556" right="0.786805555555556" top="0.984027777777778" bottom="1.1805555555555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M38"/>
  <sheetViews>
    <sheetView showGridLines="0" showZeros="0" zoomScale="85" zoomScaleNormal="85" workbookViewId="0" topLeftCell="A1">
      <pane ySplit="4" topLeftCell="A5" activePane="bottomLeft" state="frozen"/>
      <selection pane="bottomLeft" activeCell="D13" sqref="D13"/>
    </sheetView>
  </sheetViews>
  <sheetFormatPr defaultColWidth="9.00390625" defaultRowHeight="14.25"/>
  <cols>
    <col min="1" max="1" width="33.50390625" style="93" customWidth="1"/>
    <col min="2" max="2" width="7.625" style="93" customWidth="1"/>
    <col min="3" max="3" width="9.625" style="93" customWidth="1"/>
    <col min="4" max="4" width="10.625" style="93" customWidth="1"/>
    <col min="5" max="5" width="12.50390625" style="93" customWidth="1"/>
    <col min="6" max="247" width="9.00390625" style="93" customWidth="1"/>
  </cols>
  <sheetData>
    <row r="1" spans="1:247" s="89" customFormat="1" ht="18" customHeight="1">
      <c r="A1" s="114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</row>
    <row r="2" spans="1:247" s="89" customFormat="1" ht="24" customHeight="1">
      <c r="A2" s="180" t="s">
        <v>110</v>
      </c>
      <c r="B2" s="180"/>
      <c r="C2" s="180"/>
      <c r="D2" s="180"/>
      <c r="E2" s="180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</row>
    <row r="3" spans="1:247" s="89" customFormat="1" ht="18" customHeight="1">
      <c r="A3" s="93"/>
      <c r="B3" s="93"/>
      <c r="C3" s="93"/>
      <c r="D3" s="96" t="s">
        <v>2</v>
      </c>
      <c r="E3" s="96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</row>
    <row r="4" spans="1:247" s="29" customFormat="1" ht="30.75" customHeight="1">
      <c r="A4" s="98" t="s">
        <v>82</v>
      </c>
      <c r="B4" s="97" t="s">
        <v>83</v>
      </c>
      <c r="C4" s="98" t="s">
        <v>5</v>
      </c>
      <c r="D4" s="99" t="s">
        <v>111</v>
      </c>
      <c r="E4" s="97" t="s">
        <v>112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</row>
    <row r="5" spans="1:247" s="29" customFormat="1" ht="23.1" customHeight="1">
      <c r="A5" s="118" t="s">
        <v>113</v>
      </c>
      <c r="B5" s="102">
        <v>126347</v>
      </c>
      <c r="C5" s="102">
        <v>126214</v>
      </c>
      <c r="D5" s="103">
        <v>99.8947343427228</v>
      </c>
      <c r="E5" s="103">
        <v>35.419840775949</v>
      </c>
      <c r="F5" s="104">
        <f>F6+F7+F8+F9+F16+F17+F18+F20+F21+F24+F26</f>
        <v>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</row>
    <row r="6" spans="1:247" s="29" customFormat="1" ht="23.1" customHeight="1">
      <c r="A6" s="119" t="s">
        <v>114</v>
      </c>
      <c r="B6" s="118">
        <v>42</v>
      </c>
      <c r="C6" s="118">
        <v>42</v>
      </c>
      <c r="D6" s="103">
        <v>100</v>
      </c>
      <c r="E6" s="103">
        <v>5</v>
      </c>
      <c r="F6" s="104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</row>
    <row r="7" spans="1:247" s="29" customFormat="1" ht="23.1" customHeight="1">
      <c r="A7" s="119" t="s">
        <v>115</v>
      </c>
      <c r="B7" s="102"/>
      <c r="C7" s="102"/>
      <c r="D7" s="103"/>
      <c r="E7" s="103"/>
      <c r="F7" s="104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</row>
    <row r="8" spans="1:247" s="29" customFormat="1" ht="23.1" customHeight="1">
      <c r="A8" s="119" t="s">
        <v>116</v>
      </c>
      <c r="B8" s="102"/>
      <c r="C8" s="102"/>
      <c r="D8" s="103"/>
      <c r="E8" s="103"/>
      <c r="F8" s="104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</row>
    <row r="9" spans="1:247" s="29" customFormat="1" ht="23.1" customHeight="1">
      <c r="A9" s="119" t="s">
        <v>117</v>
      </c>
      <c r="B9" s="102">
        <v>122934</v>
      </c>
      <c r="C9" s="102">
        <v>122934</v>
      </c>
      <c r="D9" s="103">
        <v>100</v>
      </c>
      <c r="E9" s="103">
        <v>34.121035577521</v>
      </c>
      <c r="F9" s="104">
        <f>SUM(F10:F15)</f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</row>
    <row r="10" spans="1:247" s="29" customFormat="1" ht="23.1" customHeight="1">
      <c r="A10" s="181" t="s">
        <v>118</v>
      </c>
      <c r="B10" s="102">
        <v>120071</v>
      </c>
      <c r="C10" s="102">
        <v>120071</v>
      </c>
      <c r="D10" s="103">
        <v>100</v>
      </c>
      <c r="E10" s="103">
        <v>33.9539916997635</v>
      </c>
      <c r="F10" s="104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</row>
    <row r="11" spans="1:247" s="29" customFormat="1" ht="23.1" customHeight="1">
      <c r="A11" s="181" t="s">
        <v>119</v>
      </c>
      <c r="B11" s="102"/>
      <c r="C11" s="102"/>
      <c r="D11" s="103"/>
      <c r="E11" s="103"/>
      <c r="F11" s="104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</row>
    <row r="12" spans="1:247" s="29" customFormat="1" ht="23.1" customHeight="1">
      <c r="A12" s="181" t="s">
        <v>120</v>
      </c>
      <c r="B12" s="102"/>
      <c r="C12" s="102"/>
      <c r="D12" s="103"/>
      <c r="E12" s="103"/>
      <c r="F12" s="104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</row>
    <row r="13" spans="1:247" s="29" customFormat="1" ht="23.1" customHeight="1">
      <c r="A13" s="181" t="s">
        <v>121</v>
      </c>
      <c r="B13" s="102"/>
      <c r="C13" s="102"/>
      <c r="D13" s="103"/>
      <c r="E13" s="103"/>
      <c r="F13" s="104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</row>
    <row r="14" spans="1:247" s="29" customFormat="1" ht="23.1" customHeight="1">
      <c r="A14" s="181" t="s">
        <v>122</v>
      </c>
      <c r="B14" s="102">
        <v>2861</v>
      </c>
      <c r="C14" s="102">
        <v>2861</v>
      </c>
      <c r="D14" s="103">
        <v>100</v>
      </c>
      <c r="E14" s="103">
        <v>41.5635823849579</v>
      </c>
      <c r="F14" s="10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</row>
    <row r="15" spans="1:247" s="29" customFormat="1" ht="23.1" customHeight="1">
      <c r="A15" s="181" t="s">
        <v>123</v>
      </c>
      <c r="B15" s="102">
        <v>2</v>
      </c>
      <c r="C15" s="102">
        <v>2</v>
      </c>
      <c r="D15" s="103">
        <v>100</v>
      </c>
      <c r="E15" s="103">
        <v>0</v>
      </c>
      <c r="F15" s="104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</row>
    <row r="16" spans="1:247" s="29" customFormat="1" ht="23.1" customHeight="1">
      <c r="A16" s="120" t="s">
        <v>124</v>
      </c>
      <c r="B16" s="102"/>
      <c r="C16" s="102"/>
      <c r="D16" s="103"/>
      <c r="E16" s="103"/>
      <c r="F16" s="104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29" customFormat="1" ht="23.1" customHeight="1">
      <c r="A17" s="120" t="s">
        <v>125</v>
      </c>
      <c r="B17" s="102"/>
      <c r="C17" s="102"/>
      <c r="D17" s="103"/>
      <c r="E17" s="103"/>
      <c r="F17" s="104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</row>
    <row r="18" spans="1:247" s="29" customFormat="1" ht="23.1" customHeight="1">
      <c r="A18" s="120" t="s">
        <v>126</v>
      </c>
      <c r="B18" s="102">
        <v>0</v>
      </c>
      <c r="C18" s="102">
        <v>0</v>
      </c>
      <c r="D18" s="103"/>
      <c r="E18" s="103"/>
      <c r="F18" s="104">
        <f>F19</f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</row>
    <row r="19" spans="1:247" s="29" customFormat="1" ht="23.1" customHeight="1">
      <c r="A19" s="182" t="s">
        <v>127</v>
      </c>
      <c r="B19" s="102"/>
      <c r="C19" s="102"/>
      <c r="D19" s="103"/>
      <c r="E19" s="103"/>
      <c r="F19" s="104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</row>
    <row r="20" spans="1:247" s="29" customFormat="1" ht="23.1" customHeight="1">
      <c r="A20" s="120" t="s">
        <v>128</v>
      </c>
      <c r="B20" s="102"/>
      <c r="C20" s="102"/>
      <c r="D20" s="103"/>
      <c r="E20" s="103"/>
      <c r="F20" s="104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</row>
    <row r="21" spans="1:247" s="29" customFormat="1" ht="23.1" customHeight="1">
      <c r="A21" s="120" t="s">
        <v>129</v>
      </c>
      <c r="B21" s="102">
        <v>710</v>
      </c>
      <c r="C21" s="102">
        <v>577</v>
      </c>
      <c r="D21" s="103">
        <v>81.2676056338028</v>
      </c>
      <c r="E21" s="103">
        <v>17.2764227642276</v>
      </c>
      <c r="F21" s="104">
        <f>F22</f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</row>
    <row r="22" spans="1:247" s="29" customFormat="1" ht="23.1" customHeight="1">
      <c r="A22" s="182" t="s">
        <v>130</v>
      </c>
      <c r="B22" s="102">
        <v>710</v>
      </c>
      <c r="C22" s="102">
        <v>577</v>
      </c>
      <c r="D22" s="103">
        <v>81.2676056338028</v>
      </c>
      <c r="E22" s="103">
        <v>17.2764227642276</v>
      </c>
      <c r="F22" s="104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</row>
    <row r="23" spans="1:247" s="29" customFormat="1" ht="23.1" customHeight="1">
      <c r="A23" s="182" t="s">
        <v>131</v>
      </c>
      <c r="B23" s="102"/>
      <c r="C23" s="102"/>
      <c r="D23" s="103"/>
      <c r="E23" s="103"/>
      <c r="F23" s="104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</row>
    <row r="24" spans="1:247" s="29" customFormat="1" ht="23.1" customHeight="1">
      <c r="A24" s="120" t="s">
        <v>132</v>
      </c>
      <c r="B24" s="102">
        <v>2628</v>
      </c>
      <c r="C24" s="102">
        <v>2628</v>
      </c>
      <c r="D24" s="103">
        <v>100</v>
      </c>
      <c r="E24" s="103">
        <v>187.213114754098</v>
      </c>
      <c r="F24" s="104">
        <f>F25</f>
        <v>0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</row>
    <row r="25" spans="1:247" s="29" customFormat="1" ht="23.1" customHeight="1">
      <c r="A25" s="182" t="s">
        <v>133</v>
      </c>
      <c r="B25" s="102">
        <v>2628</v>
      </c>
      <c r="C25" s="102">
        <v>2628</v>
      </c>
      <c r="D25" s="103">
        <v>100</v>
      </c>
      <c r="E25" s="103">
        <v>187.213114754098</v>
      </c>
      <c r="F25" s="104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</row>
    <row r="26" spans="1:247" s="29" customFormat="1" ht="23.1" customHeight="1">
      <c r="A26" s="120" t="s">
        <v>134</v>
      </c>
      <c r="B26" s="102">
        <v>33</v>
      </c>
      <c r="C26" s="102">
        <v>33</v>
      </c>
      <c r="D26" s="103">
        <v>100</v>
      </c>
      <c r="E26" s="103">
        <v>-65.625</v>
      </c>
      <c r="F26" s="104">
        <f>F27</f>
        <v>0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</row>
    <row r="27" spans="1:247" s="29" customFormat="1" ht="23.1" customHeight="1">
      <c r="A27" s="182" t="s">
        <v>135</v>
      </c>
      <c r="B27" s="102">
        <v>33</v>
      </c>
      <c r="C27" s="102">
        <v>33</v>
      </c>
      <c r="D27" s="103">
        <v>100</v>
      </c>
      <c r="E27" s="103">
        <v>-65.625</v>
      </c>
      <c r="F27" s="104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29" customFormat="1" ht="21.95" customHeight="1">
      <c r="A28" s="104" t="s">
        <v>136</v>
      </c>
      <c r="B28" s="90"/>
      <c r="C28" s="90"/>
      <c r="D28" s="90"/>
      <c r="E28" s="90"/>
      <c r="F28" s="104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K28" s="90"/>
      <c r="IL28" s="90"/>
      <c r="IM28" s="90"/>
    </row>
    <row r="29" spans="6:244" ht="18" customHeight="1">
      <c r="F29" s="112"/>
      <c r="II29"/>
      <c r="IJ29"/>
    </row>
    <row r="30" spans="1:6" ht="18" customHeight="1">
      <c r="A30" s="112"/>
      <c r="B30" s="112"/>
      <c r="C30" s="112"/>
      <c r="D30" s="112"/>
      <c r="E30" s="112"/>
      <c r="F30" s="112"/>
    </row>
    <row r="31" ht="18" customHeight="1">
      <c r="F31" s="112"/>
    </row>
    <row r="32" ht="18" customHeight="1">
      <c r="F32" s="112"/>
    </row>
    <row r="33" ht="18" customHeight="1">
      <c r="F33" s="112"/>
    </row>
    <row r="34" ht="18" customHeight="1">
      <c r="F34" s="112"/>
    </row>
    <row r="35" ht="18" customHeight="1">
      <c r="F35" s="112"/>
    </row>
    <row r="36" ht="18" customHeight="1">
      <c r="F36" s="112"/>
    </row>
    <row r="37" ht="18" customHeight="1"/>
    <row r="38" spans="1:5" s="91" customFormat="1" ht="18" customHeight="1">
      <c r="A38" s="93"/>
      <c r="B38" s="93"/>
      <c r="C38" s="93"/>
      <c r="D38" s="93"/>
      <c r="E38" s="93"/>
    </row>
    <row r="39" ht="18" customHeight="1"/>
    <row r="40" ht="18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</sheetData>
  <mergeCells count="2">
    <mergeCell ref="A2:E2"/>
    <mergeCell ref="D3:E3"/>
  </mergeCells>
  <printOptions horizontalCentered="1"/>
  <pageMargins left="0.984027777777778" right="0.984027777777778" top="0.984027777777778" bottom="1.1805555555555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B11"/>
  <sheetViews>
    <sheetView workbookViewId="0" topLeftCell="A1">
      <selection activeCell="A7" sqref="A7"/>
    </sheetView>
  </sheetViews>
  <sheetFormatPr defaultColWidth="9.00390625" defaultRowHeight="15.75" customHeight="1" outlineLevelCol="1"/>
  <cols>
    <col min="1" max="1" width="50.25390625" style="34" customWidth="1"/>
    <col min="2" max="2" width="21.75390625" style="77" customWidth="1"/>
    <col min="3" max="16384" width="9.00390625" style="34" customWidth="1"/>
  </cols>
  <sheetData>
    <row r="1" spans="1:2" ht="26.25" customHeight="1">
      <c r="A1" s="36" t="s">
        <v>137</v>
      </c>
      <c r="B1" s="35"/>
    </row>
    <row r="2" spans="1:2" ht="57.75" customHeight="1">
      <c r="A2" s="78" t="s">
        <v>138</v>
      </c>
      <c r="B2" s="79"/>
    </row>
    <row r="3" ht="39.95" customHeight="1">
      <c r="B3" s="80" t="s">
        <v>139</v>
      </c>
    </row>
    <row r="4" spans="1:2" s="75" customFormat="1" ht="39.95" customHeight="1">
      <c r="A4" s="81" t="s">
        <v>3</v>
      </c>
      <c r="B4" s="82" t="s">
        <v>140</v>
      </c>
    </row>
    <row r="5" spans="1:2" s="31" customFormat="1" ht="39.95" customHeight="1">
      <c r="A5" s="83" t="s">
        <v>141</v>
      </c>
      <c r="B5" s="84">
        <f>B6</f>
        <v>0</v>
      </c>
    </row>
    <row r="6" spans="1:2" s="76" customFormat="1" ht="39.95" customHeight="1">
      <c r="A6" s="85" t="s">
        <v>142</v>
      </c>
      <c r="B6" s="86"/>
    </row>
    <row r="7" spans="1:2" s="76" customFormat="1" ht="39.95" customHeight="1">
      <c r="A7" s="85" t="s">
        <v>143</v>
      </c>
      <c r="B7" s="87"/>
    </row>
    <row r="8" spans="1:2" s="76" customFormat="1" ht="39.95" customHeight="1">
      <c r="A8" s="85" t="s">
        <v>144</v>
      </c>
      <c r="B8" s="86"/>
    </row>
    <row r="9" spans="1:2" s="76" customFormat="1" ht="39.95" customHeight="1">
      <c r="A9" s="85" t="s">
        <v>145</v>
      </c>
      <c r="B9" s="87"/>
    </row>
    <row r="10" spans="1:2" s="31" customFormat="1" ht="39.95" customHeight="1">
      <c r="A10" s="88" t="s">
        <v>146</v>
      </c>
      <c r="B10" s="84">
        <f>B5</f>
        <v>0</v>
      </c>
    </row>
    <row r="11" ht="21.95" customHeight="1">
      <c r="A11" s="74" t="s">
        <v>147</v>
      </c>
    </row>
  </sheetData>
  <mergeCells count="1">
    <mergeCell ref="A2:B2"/>
  </mergeCells>
  <printOptions horizontalCentered="1"/>
  <pageMargins left="0.984027777777778" right="0.984027777777778" top="0.984027777777778" bottom="1.18055555555556" header="0" footer="0.984027777777778"/>
  <pageSetup firstPageNumber="77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B15"/>
  <sheetViews>
    <sheetView workbookViewId="0" topLeftCell="A1">
      <selection activeCell="G7" sqref="G7"/>
    </sheetView>
  </sheetViews>
  <sheetFormatPr defaultColWidth="7.00390625" defaultRowHeight="15" customHeight="1" outlineLevelCol="1"/>
  <cols>
    <col min="1" max="1" width="58.375" style="1" customWidth="1"/>
    <col min="2" max="2" width="15.00390625" style="56" customWidth="1"/>
    <col min="3" max="16384" width="7.00390625" style="7" customWidth="1"/>
  </cols>
  <sheetData>
    <row r="1" spans="1:2" s="34" customFormat="1" ht="26.25" customHeight="1">
      <c r="A1" s="36" t="s">
        <v>148</v>
      </c>
      <c r="B1" s="35"/>
    </row>
    <row r="2" spans="1:2" ht="40.5" customHeight="1">
      <c r="A2" s="57" t="s">
        <v>149</v>
      </c>
      <c r="B2" s="58"/>
    </row>
    <row r="3" ht="30" customHeight="1">
      <c r="B3" s="59" t="s">
        <v>150</v>
      </c>
    </row>
    <row r="4" spans="1:2" ht="36" customHeight="1">
      <c r="A4" s="60" t="s">
        <v>151</v>
      </c>
      <c r="B4" s="61" t="s">
        <v>152</v>
      </c>
    </row>
    <row r="5" spans="1:2" ht="36" customHeight="1">
      <c r="A5" s="62" t="s">
        <v>153</v>
      </c>
      <c r="B5" s="63">
        <f>B6+B9</f>
        <v>0</v>
      </c>
    </row>
    <row r="6" spans="1:2" s="54" customFormat="1" ht="36" customHeight="1">
      <c r="A6" s="64" t="s">
        <v>154</v>
      </c>
      <c r="B6" s="65"/>
    </row>
    <row r="7" spans="1:2" s="55" customFormat="1" ht="36" customHeight="1">
      <c r="A7" s="66" t="s">
        <v>155</v>
      </c>
      <c r="B7" s="65"/>
    </row>
    <row r="8" spans="1:2" ht="36" customHeight="1">
      <c r="A8" s="67" t="s">
        <v>156</v>
      </c>
      <c r="B8" s="68"/>
    </row>
    <row r="9" spans="1:2" ht="36" customHeight="1">
      <c r="A9" s="69" t="s">
        <v>157</v>
      </c>
      <c r="B9" s="65">
        <f>B11</f>
        <v>0</v>
      </c>
    </row>
    <row r="10" spans="1:2" ht="36" customHeight="1">
      <c r="A10" s="70" t="s">
        <v>158</v>
      </c>
      <c r="B10" s="68"/>
    </row>
    <row r="11" spans="1:2" ht="36" customHeight="1">
      <c r="A11" s="71" t="s">
        <v>159</v>
      </c>
      <c r="B11" s="68"/>
    </row>
    <row r="12" spans="1:2" ht="36" customHeight="1">
      <c r="A12" s="13" t="s">
        <v>160</v>
      </c>
      <c r="B12" s="68">
        <f>B13</f>
        <v>0</v>
      </c>
    </row>
    <row r="13" spans="1:2" ht="36" customHeight="1">
      <c r="A13" s="17" t="s">
        <v>161</v>
      </c>
      <c r="B13" s="68">
        <v>0</v>
      </c>
    </row>
    <row r="14" spans="1:2" ht="36" customHeight="1">
      <c r="A14" s="72" t="s">
        <v>146</v>
      </c>
      <c r="B14" s="73">
        <f>B5+B12</f>
        <v>0</v>
      </c>
    </row>
    <row r="15" ht="36" customHeight="1">
      <c r="A15" s="74" t="s">
        <v>162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1">
    <mergeCell ref="A2:B2"/>
  </mergeCells>
  <printOptions horizontalCentered="1"/>
  <pageMargins left="0.984027777777778" right="0.984027777777778" top="0.984027777777778" bottom="1.18055555555556" header="0" footer="0.984027777777778"/>
  <pageSetup firstPageNumber="78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S36"/>
  <sheetViews>
    <sheetView zoomScale="115" zoomScaleNormal="115" workbookViewId="0" topLeftCell="A1">
      <selection activeCell="C5" sqref="C5"/>
    </sheetView>
  </sheetViews>
  <sheetFormatPr defaultColWidth="8.875" defaultRowHeight="14.25"/>
  <cols>
    <col min="1" max="1" width="33.50390625" style="145" customWidth="1"/>
    <col min="2" max="2" width="15.75390625" style="145" customWidth="1"/>
    <col min="3" max="3" width="23.875" style="145" customWidth="1"/>
    <col min="4" max="253" width="8.875" style="145" customWidth="1"/>
  </cols>
  <sheetData>
    <row r="1" spans="1:253" s="140" customFormat="1" ht="18" customHeight="1">
      <c r="A1" s="166" t="s">
        <v>163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</row>
    <row r="2" spans="1:253" s="89" customFormat="1" ht="24.75" customHeight="1">
      <c r="A2" s="167" t="s">
        <v>164</v>
      </c>
      <c r="B2" s="167"/>
      <c r="C2" s="167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</row>
    <row r="3" spans="1:253" s="89" customFormat="1" ht="18.75">
      <c r="A3" s="176"/>
      <c r="B3" s="145"/>
      <c r="C3" s="177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</row>
    <row r="4" spans="1:3" s="165" customFormat="1" ht="29.25" customHeight="1">
      <c r="A4" s="170" t="s">
        <v>3</v>
      </c>
      <c r="B4" s="170" t="s">
        <v>5</v>
      </c>
      <c r="C4" s="170" t="s">
        <v>165</v>
      </c>
    </row>
    <row r="5" spans="1:5" s="125" customFormat="1" ht="18.6" customHeight="1">
      <c r="A5" s="135" t="s">
        <v>166</v>
      </c>
      <c r="B5" s="178">
        <v>38923</v>
      </c>
      <c r="C5" s="172">
        <v>-5.96</v>
      </c>
      <c r="E5" s="179"/>
    </row>
    <row r="6" spans="1:5" s="125" customFormat="1" ht="18.6" customHeight="1">
      <c r="A6" s="135" t="s">
        <v>167</v>
      </c>
      <c r="B6" s="102">
        <v>20133</v>
      </c>
      <c r="C6" s="171">
        <v>-12.62</v>
      </c>
      <c r="E6" s="179"/>
    </row>
    <row r="7" spans="1:5" s="125" customFormat="1" ht="18.6" customHeight="1">
      <c r="A7" s="135" t="s">
        <v>168</v>
      </c>
      <c r="B7" s="102">
        <v>16958</v>
      </c>
      <c r="C7" s="171">
        <v>-4.74</v>
      </c>
      <c r="E7" s="179"/>
    </row>
    <row r="8" spans="1:5" s="125" customFormat="1" ht="18.6" customHeight="1">
      <c r="A8" s="135" t="s">
        <v>169</v>
      </c>
      <c r="B8" s="102">
        <v>1832</v>
      </c>
      <c r="C8" s="171">
        <v>208.42</v>
      </c>
      <c r="E8" s="179"/>
    </row>
    <row r="9" spans="1:5" s="125" customFormat="1" ht="18.6" customHeight="1">
      <c r="A9" s="135" t="s">
        <v>170</v>
      </c>
      <c r="B9" s="135"/>
      <c r="C9" s="171"/>
      <c r="E9" s="179"/>
    </row>
    <row r="10" spans="1:5" s="125" customFormat="1" ht="18.6" customHeight="1">
      <c r="A10" s="135" t="s">
        <v>171</v>
      </c>
      <c r="B10" s="135"/>
      <c r="C10" s="171"/>
      <c r="E10" s="179"/>
    </row>
    <row r="11" spans="1:5" s="125" customFormat="1" ht="18.6" customHeight="1">
      <c r="A11" s="135" t="s">
        <v>172</v>
      </c>
      <c r="B11" s="135"/>
      <c r="C11" s="171"/>
      <c r="E11" s="179"/>
    </row>
    <row r="12" spans="1:5" s="125" customFormat="1" ht="18.6" customHeight="1">
      <c r="A12" s="135" t="s">
        <v>173</v>
      </c>
      <c r="B12" s="135"/>
      <c r="C12" s="171"/>
      <c r="E12" s="179"/>
    </row>
    <row r="13" spans="1:5" s="125" customFormat="1" ht="18.6" customHeight="1">
      <c r="A13" s="135" t="s">
        <v>174</v>
      </c>
      <c r="B13" s="135">
        <v>7141</v>
      </c>
      <c r="C13" s="172">
        <v>-4.12</v>
      </c>
      <c r="E13" s="179"/>
    </row>
    <row r="14" spans="1:5" s="125" customFormat="1" ht="18.6" customHeight="1">
      <c r="A14" s="135" t="s">
        <v>175</v>
      </c>
      <c r="B14" s="135">
        <v>6809</v>
      </c>
      <c r="C14" s="172">
        <v>-4.37</v>
      </c>
      <c r="E14" s="179"/>
    </row>
    <row r="15" spans="1:5" s="125" customFormat="1" ht="18.6" customHeight="1">
      <c r="A15" s="135" t="s">
        <v>176</v>
      </c>
      <c r="B15" s="135">
        <v>217</v>
      </c>
      <c r="C15" s="171">
        <v>0</v>
      </c>
      <c r="E15" s="179"/>
    </row>
    <row r="16" spans="1:5" s="125" customFormat="1" ht="18.6" customHeight="1">
      <c r="A16" s="135" t="s">
        <v>177</v>
      </c>
      <c r="B16" s="135">
        <v>115</v>
      </c>
      <c r="C16" s="172">
        <v>3.82</v>
      </c>
      <c r="E16" s="179"/>
    </row>
    <row r="17" spans="1:5" s="125" customFormat="1" ht="18.6" customHeight="1">
      <c r="A17" s="135" t="s">
        <v>178</v>
      </c>
      <c r="B17" s="135"/>
      <c r="C17" s="171"/>
      <c r="E17" s="179"/>
    </row>
    <row r="18" spans="1:5" s="125" customFormat="1" ht="18.6" customHeight="1">
      <c r="A18" s="135" t="s">
        <v>179</v>
      </c>
      <c r="B18" s="135"/>
      <c r="C18" s="171"/>
      <c r="E18" s="179"/>
    </row>
    <row r="19" spans="1:5" s="125" customFormat="1" ht="18.6" customHeight="1">
      <c r="A19" s="135" t="s">
        <v>180</v>
      </c>
      <c r="B19" s="135"/>
      <c r="C19" s="171"/>
      <c r="E19" s="179"/>
    </row>
    <row r="20" spans="1:5" s="125" customFormat="1" ht="18.6" customHeight="1">
      <c r="A20" s="135" t="s">
        <v>181</v>
      </c>
      <c r="B20" s="135"/>
      <c r="C20" s="171"/>
      <c r="E20" s="179"/>
    </row>
    <row r="21" spans="1:5" s="125" customFormat="1" ht="18.6" customHeight="1">
      <c r="A21" s="135" t="s">
        <v>182</v>
      </c>
      <c r="B21" s="135"/>
      <c r="C21" s="171"/>
      <c r="E21" s="179"/>
    </row>
    <row r="22" spans="1:5" s="125" customFormat="1" ht="18.6" customHeight="1">
      <c r="A22" s="135" t="s">
        <v>183</v>
      </c>
      <c r="B22" s="135"/>
      <c r="C22" s="171"/>
      <c r="E22" s="179"/>
    </row>
    <row r="23" spans="1:5" s="125" customFormat="1" ht="18.6" customHeight="1">
      <c r="A23" s="135" t="s">
        <v>184</v>
      </c>
      <c r="B23" s="135"/>
      <c r="C23" s="171"/>
      <c r="E23" s="179"/>
    </row>
    <row r="24" spans="1:5" s="125" customFormat="1" ht="18.6" customHeight="1">
      <c r="A24" s="135" t="s">
        <v>185</v>
      </c>
      <c r="B24" s="135"/>
      <c r="C24" s="171"/>
      <c r="E24" s="179"/>
    </row>
    <row r="25" spans="1:5" s="125" customFormat="1" ht="18.6" customHeight="1">
      <c r="A25" s="135" t="s">
        <v>186</v>
      </c>
      <c r="B25" s="174">
        <v>32851</v>
      </c>
      <c r="C25" s="171">
        <v>10</v>
      </c>
      <c r="E25" s="179"/>
    </row>
    <row r="26" spans="1:5" s="125" customFormat="1" ht="18.6" customHeight="1">
      <c r="A26" s="135" t="s">
        <v>187</v>
      </c>
      <c r="B26" s="135"/>
      <c r="C26" s="171"/>
      <c r="E26" s="179"/>
    </row>
    <row r="27" spans="1:5" s="125" customFormat="1" ht="18.6" customHeight="1">
      <c r="A27" s="135" t="s">
        <v>188</v>
      </c>
      <c r="B27" s="135"/>
      <c r="C27" s="171"/>
      <c r="E27" s="179"/>
    </row>
    <row r="28" spans="1:5" s="125" customFormat="1" ht="18.6" customHeight="1">
      <c r="A28" s="135" t="s">
        <v>189</v>
      </c>
      <c r="B28" s="135">
        <v>49212</v>
      </c>
      <c r="C28" s="171">
        <v>447</v>
      </c>
      <c r="E28" s="179"/>
    </row>
    <row r="29" spans="1:5" s="125" customFormat="1" ht="18.6" customHeight="1">
      <c r="A29" s="135" t="s">
        <v>190</v>
      </c>
      <c r="B29" s="158">
        <v>44435</v>
      </c>
      <c r="C29" s="171">
        <v>397</v>
      </c>
      <c r="E29" s="179"/>
    </row>
    <row r="30" spans="1:5" s="125" customFormat="1" ht="18.6" customHeight="1">
      <c r="A30" s="135" t="s">
        <v>191</v>
      </c>
      <c r="B30" s="158">
        <v>4730</v>
      </c>
      <c r="C30" s="171"/>
      <c r="E30" s="179"/>
    </row>
    <row r="31" spans="1:5" s="125" customFormat="1" ht="18.6" customHeight="1">
      <c r="A31" s="135" t="s">
        <v>192</v>
      </c>
      <c r="B31" s="158">
        <v>47</v>
      </c>
      <c r="C31" s="171">
        <v>-16.07</v>
      </c>
      <c r="E31" s="179"/>
    </row>
    <row r="32" spans="1:5" s="125" customFormat="1" ht="18.6" customHeight="1">
      <c r="A32" s="135" t="s">
        <v>193</v>
      </c>
      <c r="B32" s="135">
        <v>17384</v>
      </c>
      <c r="C32" s="171">
        <v>28</v>
      </c>
      <c r="E32" s="179"/>
    </row>
    <row r="33" spans="1:5" s="125" customFormat="1" ht="18.6" customHeight="1">
      <c r="A33" s="173" t="s">
        <v>8</v>
      </c>
      <c r="B33" s="174">
        <v>145511</v>
      </c>
      <c r="C33" s="171">
        <v>71.59</v>
      </c>
      <c r="E33" s="179"/>
    </row>
    <row r="34" spans="1:5" s="125" customFormat="1" ht="18.6" customHeight="1">
      <c r="A34" s="173" t="s">
        <v>194</v>
      </c>
      <c r="B34" s="135">
        <v>55749</v>
      </c>
      <c r="C34" s="171">
        <v>11</v>
      </c>
      <c r="E34" s="179"/>
    </row>
    <row r="35" spans="1:5" s="125" customFormat="1" ht="18.6" customHeight="1">
      <c r="A35" s="173" t="s">
        <v>195</v>
      </c>
      <c r="B35" s="174">
        <v>201260</v>
      </c>
      <c r="C35" s="171">
        <v>87.09</v>
      </c>
      <c r="E35" s="179"/>
    </row>
    <row r="36" spans="1:253" s="29" customFormat="1" ht="18.6" customHeight="1">
      <c r="A36" s="175" t="s">
        <v>196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</row>
  </sheetData>
  <mergeCells count="1">
    <mergeCell ref="A2:C2"/>
  </mergeCells>
  <printOptions horizontalCentered="1"/>
  <pageMargins left="0.984027777777778" right="0.984027777777778" top="0.984027777777778" bottom="0.786805555555556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2020-01-09T04:20:00Z</cp:lastPrinted>
  <dcterms:created xsi:type="dcterms:W3CDTF">2016-02-18T06:54:00Z</dcterms:created>
  <dcterms:modified xsi:type="dcterms:W3CDTF">2020-01-21T00:33:39Z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