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4620" windowHeight="9220" firstSheet="4" activeTab="4"/>
  </bookViews>
  <sheets>
    <sheet name="2018年收支平衡调整表" sheetId="1" r:id="rId1"/>
    <sheet name="2018市级公共预算支出调整表" sheetId="2" r:id="rId2"/>
    <sheet name="218公共财政预算支出调整明细表" sheetId="12" r:id="rId3"/>
    <sheet name="2018全市政府基金收支表" sheetId="4" r:id="rId4"/>
    <sheet name="2018本级政府基金明细" sheetId="10" r:id="rId5"/>
    <sheet name="Sheet3" sheetId="7" r:id="rId6"/>
    <sheet name="Sheet1" sheetId="8" r:id="rId7"/>
    <sheet name="Sheet2" sheetId="9" r:id="rId8"/>
  </sheets>
  <definedNames>
    <definedName name="_a999911" localSheetId="4">#REF!</definedName>
    <definedName name="_a999911" localSheetId="0">#REF!</definedName>
    <definedName name="_a999911" localSheetId="3">#REF!</definedName>
    <definedName name="_a999911" localSheetId="1">#REF!</definedName>
    <definedName name="_a999911" localSheetId="2">#REF!</definedName>
    <definedName name="_a999911">#REF!</definedName>
    <definedName name="_a9999111" localSheetId="4">#REF!</definedName>
    <definedName name="_a9999111" localSheetId="0">#REF!</definedName>
    <definedName name="_a9999111" localSheetId="3">#REF!</definedName>
    <definedName name="_a9999111" localSheetId="1">#REF!</definedName>
    <definedName name="_a9999111" localSheetId="2">#REF!</definedName>
    <definedName name="_a9999111">#REF!</definedName>
    <definedName name="_a999923423" localSheetId="4">#REF!</definedName>
    <definedName name="_a999923423" localSheetId="0">#REF!</definedName>
    <definedName name="_a999923423" localSheetId="3">#REF!</definedName>
    <definedName name="_a999923423" localSheetId="1">#REF!</definedName>
    <definedName name="_a999923423" localSheetId="2">#REF!</definedName>
    <definedName name="_a999923423">#REF!</definedName>
    <definedName name="_a9999323" localSheetId="4">#REF!</definedName>
    <definedName name="_a9999323" localSheetId="0">#REF!</definedName>
    <definedName name="_a9999323" localSheetId="3">#REF!</definedName>
    <definedName name="_a9999323" localSheetId="1">#REF!</definedName>
    <definedName name="_a9999323" localSheetId="2">#REF!</definedName>
    <definedName name="_a9999323">#REF!</definedName>
    <definedName name="_a999942323" localSheetId="4">#REF!</definedName>
    <definedName name="_a999942323" localSheetId="0">#REF!</definedName>
    <definedName name="_a999942323" localSheetId="3">#REF!</definedName>
    <definedName name="_a999942323" localSheetId="1">#REF!</definedName>
    <definedName name="_a999942323" localSheetId="2">#REF!</definedName>
    <definedName name="_a999942323">#REF!</definedName>
    <definedName name="_a9999548" localSheetId="4">#REF!</definedName>
    <definedName name="_a9999548" localSheetId="0">#REF!</definedName>
    <definedName name="_a9999548" localSheetId="3">#REF!</definedName>
    <definedName name="_a9999548" localSheetId="1">#REF!</definedName>
    <definedName name="_a9999548" localSheetId="2">#REF!</definedName>
    <definedName name="_a9999548">#REF!</definedName>
    <definedName name="_a9999555" localSheetId="4">#REF!</definedName>
    <definedName name="_a9999555" localSheetId="0">#REF!</definedName>
    <definedName name="_a9999555" localSheetId="3">#REF!</definedName>
    <definedName name="_a9999555" localSheetId="1">#REF!</definedName>
    <definedName name="_a9999555" localSheetId="2">#REF!</definedName>
    <definedName name="_a9999555">#REF!</definedName>
    <definedName name="_a99996544" localSheetId="4">#REF!</definedName>
    <definedName name="_a99996544" localSheetId="0">#REF!</definedName>
    <definedName name="_a99996544" localSheetId="3">#REF!</definedName>
    <definedName name="_a99996544" localSheetId="1">#REF!</definedName>
    <definedName name="_a99996544" localSheetId="2">#REF!</definedName>
    <definedName name="_a99996544">#REF!</definedName>
    <definedName name="_a999991" localSheetId="4">#REF!</definedName>
    <definedName name="_a999991" localSheetId="0">#REF!</definedName>
    <definedName name="_a999991" localSheetId="3">#REF!</definedName>
    <definedName name="_a999991" localSheetId="1">#REF!</definedName>
    <definedName name="_a999991" localSheetId="2">#REF!</definedName>
    <definedName name="_a999991">#REF!</definedName>
    <definedName name="_a9999911" localSheetId="4">#REF!</definedName>
    <definedName name="_a9999911" localSheetId="0">#REF!</definedName>
    <definedName name="_a9999911" localSheetId="3">#REF!</definedName>
    <definedName name="_a9999911" localSheetId="1">#REF!</definedName>
    <definedName name="_a9999911" localSheetId="2">#REF!</definedName>
    <definedName name="_a9999911">#REF!</definedName>
    <definedName name="_a999991145" localSheetId="4">#REF!</definedName>
    <definedName name="_a999991145" localSheetId="0">#REF!</definedName>
    <definedName name="_a999991145" localSheetId="3">#REF!</definedName>
    <definedName name="_a999991145" localSheetId="1">#REF!</definedName>
    <definedName name="_a999991145" localSheetId="2">#REF!</definedName>
    <definedName name="_a999991145">#REF!</definedName>
    <definedName name="_a99999222" localSheetId="4">#REF!</definedName>
    <definedName name="_a99999222" localSheetId="0">#REF!</definedName>
    <definedName name="_a99999222" localSheetId="3">#REF!</definedName>
    <definedName name="_a99999222" localSheetId="1">#REF!</definedName>
    <definedName name="_a99999222" localSheetId="2">#REF!</definedName>
    <definedName name="_a99999222">#REF!</definedName>
    <definedName name="_a99999234234" localSheetId="4">#REF!</definedName>
    <definedName name="_a99999234234" localSheetId="0">#REF!</definedName>
    <definedName name="_a99999234234" localSheetId="3">#REF!</definedName>
    <definedName name="_a99999234234" localSheetId="1">#REF!</definedName>
    <definedName name="_a99999234234" localSheetId="2">#REF!</definedName>
    <definedName name="_a99999234234">#REF!</definedName>
    <definedName name="_a999995" localSheetId="4">#REF!</definedName>
    <definedName name="_a999995" localSheetId="0">#REF!</definedName>
    <definedName name="_a999995" localSheetId="3">#REF!</definedName>
    <definedName name="_a999995" localSheetId="1">#REF!</definedName>
    <definedName name="_a999995" localSheetId="2">#REF!</definedName>
    <definedName name="_a999995">#REF!</definedName>
    <definedName name="_a999996" localSheetId="4">#REF!</definedName>
    <definedName name="_a999996" localSheetId="0">#REF!</definedName>
    <definedName name="_a999996" localSheetId="3">#REF!</definedName>
    <definedName name="_a999996" localSheetId="1">#REF!</definedName>
    <definedName name="_a999996" localSheetId="2">#REF!</definedName>
    <definedName name="_a999996">#REF!</definedName>
    <definedName name="_a9999961" localSheetId="4">#REF!</definedName>
    <definedName name="_a9999961" localSheetId="0">#REF!</definedName>
    <definedName name="_a9999961" localSheetId="3">#REF!</definedName>
    <definedName name="_a9999961" localSheetId="1">#REF!</definedName>
    <definedName name="_a9999961" localSheetId="2">#REF!</definedName>
    <definedName name="_a9999961">#REF!</definedName>
    <definedName name="_a999999999" localSheetId="4">#REF!</definedName>
    <definedName name="_a999999999" localSheetId="0">#REF!</definedName>
    <definedName name="_a999999999" localSheetId="3">#REF!</definedName>
    <definedName name="_a999999999" localSheetId="1">#REF!</definedName>
    <definedName name="_a999999999" localSheetId="2">#REF!</definedName>
    <definedName name="_a999999999">#REF!</definedName>
    <definedName name="_xlnm._FilterDatabase" localSheetId="4" hidden="1">'2018本级政府基金明细'!#REF!</definedName>
    <definedName name="_xlnm._FilterDatabase" localSheetId="2" hidden="1">'218公共财政预算支出调整明细表'!#REF!</definedName>
    <definedName name="_Order1" hidden="1">255</definedName>
    <definedName name="_Order2" hidden="1">255</definedName>
    <definedName name="_xlnm.Print_Area" localSheetId="3">'2018全市政府基金收支表'!$A$1:$H$28</definedName>
    <definedName name="_xlnm.Print_Area" localSheetId="1">'2018市级公共预算支出调整表'!$A$1:$E$29</definedName>
    <definedName name="_xlnm.Print_Titles" localSheetId="4">'2018本级政府基金明细'!$3:$4</definedName>
    <definedName name="_xlnm.Print_Titles" localSheetId="2">'218公共财政预算支出调整明细表'!$4:$4</definedName>
    <definedName name="wrn.月报打印." hidden="1">{#N/A,#N/A,FALSE,"p9";#N/A,#N/A,FALSE,"p1";#N/A,#N/A,FALSE,"p2";#N/A,#N/A,FALSE,"p3";#N/A,#N/A,FALSE,"p4";#N/A,#N/A,FALSE,"p5";#N/A,#N/A,FALSE,"p6";#N/A,#N/A,FALSE,"p7";#N/A,#N/A,FALSE,"p8"}</definedName>
    <definedName name="地区眯成" localSheetId="4">#REF!</definedName>
    <definedName name="地区眯成" localSheetId="0">#REF!</definedName>
    <definedName name="地区眯成" localSheetId="3">#REF!</definedName>
    <definedName name="地区眯成" localSheetId="1">#REF!</definedName>
    <definedName name="地区眯成" localSheetId="2">#REF!</definedName>
    <definedName name="地区眯成">#REF!</definedName>
    <definedName name="地区名称" localSheetId="4">#REF!</definedName>
    <definedName name="地区名称" localSheetId="0">#REF!</definedName>
    <definedName name="地区名称" localSheetId="3">#REF!</definedName>
    <definedName name="地区名称" localSheetId="1">#REF!</definedName>
    <definedName name="地区名称" localSheetId="2">#REF!</definedName>
    <definedName name="地区名称">#REF!</definedName>
    <definedName name="地区名称1" localSheetId="4">#REF!</definedName>
    <definedName name="地区名称1" localSheetId="0">#REF!</definedName>
    <definedName name="地区名称1" localSheetId="3">#REF!</definedName>
    <definedName name="地区名称1" localSheetId="1">#REF!</definedName>
    <definedName name="地区名称1" localSheetId="2">#REF!</definedName>
    <definedName name="地区名称1">#REF!</definedName>
    <definedName name="地区名称10" localSheetId="4">#REF!</definedName>
    <definedName name="地区名称10" localSheetId="0">#REF!</definedName>
    <definedName name="地区名称10" localSheetId="3">#REF!</definedName>
    <definedName name="地区名称10" localSheetId="1">#REF!</definedName>
    <definedName name="地区名称10" localSheetId="2">#REF!</definedName>
    <definedName name="地区名称10">#REF!</definedName>
    <definedName name="地区名称11" localSheetId="4">#REF!</definedName>
    <definedName name="地区名称11" localSheetId="0">#REF!</definedName>
    <definedName name="地区名称11" localSheetId="3">#REF!</definedName>
    <definedName name="地区名称11" localSheetId="1">#REF!</definedName>
    <definedName name="地区名称11" localSheetId="2">#REF!</definedName>
    <definedName name="地区名称11">#REF!</definedName>
    <definedName name="地区名称12" localSheetId="4">#REF!</definedName>
    <definedName name="地区名称12" localSheetId="0">#REF!</definedName>
    <definedName name="地区名称12" localSheetId="3">#REF!</definedName>
    <definedName name="地区名称12" localSheetId="1">#REF!</definedName>
    <definedName name="地区名称12" localSheetId="2">#REF!</definedName>
    <definedName name="地区名称12">#REF!</definedName>
    <definedName name="地区名称2" localSheetId="4">#REF!</definedName>
    <definedName name="地区名称2" localSheetId="0">#REF!</definedName>
    <definedName name="地区名称2" localSheetId="3">#REF!</definedName>
    <definedName name="地区名称2" localSheetId="1">#REF!</definedName>
    <definedName name="地区名称2" localSheetId="2">#REF!</definedName>
    <definedName name="地区名称2">#REF!</definedName>
    <definedName name="地区名称21" localSheetId="4">#REF!</definedName>
    <definedName name="地区名称21" localSheetId="0">#REF!</definedName>
    <definedName name="地区名称21" localSheetId="3">#REF!</definedName>
    <definedName name="地区名称21" localSheetId="1">#REF!</definedName>
    <definedName name="地区名称21" localSheetId="2">#REF!</definedName>
    <definedName name="地区名称21">#REF!</definedName>
    <definedName name="地区名称22" localSheetId="4">#REF!</definedName>
    <definedName name="地区名称22" localSheetId="0">#REF!</definedName>
    <definedName name="地区名称22" localSheetId="3">#REF!</definedName>
    <definedName name="地区名称22" localSheetId="1">#REF!</definedName>
    <definedName name="地区名称22" localSheetId="2">#REF!</definedName>
    <definedName name="地区名称22">#REF!</definedName>
    <definedName name="地区名称3" localSheetId="4">#REF!</definedName>
    <definedName name="地区名称3" localSheetId="0">#REF!</definedName>
    <definedName name="地区名称3" localSheetId="3">#REF!</definedName>
    <definedName name="地区名称3" localSheetId="1">#REF!</definedName>
    <definedName name="地区名称3" localSheetId="2">#REF!</definedName>
    <definedName name="地区名称3">#REF!</definedName>
    <definedName name="地区名称32" localSheetId="4">#REF!</definedName>
    <definedName name="地区名称32" localSheetId="0">#REF!</definedName>
    <definedName name="地区名称32" localSheetId="3">#REF!</definedName>
    <definedName name="地区名称32" localSheetId="1">#REF!</definedName>
    <definedName name="地区名称32" localSheetId="2">#REF!</definedName>
    <definedName name="地区名称32">#REF!</definedName>
    <definedName name="地区名称432" localSheetId="4">#REF!</definedName>
    <definedName name="地区名称432" localSheetId="0">#REF!</definedName>
    <definedName name="地区名称432" localSheetId="3">#REF!</definedName>
    <definedName name="地区名称432" localSheetId="1">#REF!</definedName>
    <definedName name="地区名称432" localSheetId="2">#REF!</definedName>
    <definedName name="地区名称432">#REF!</definedName>
    <definedName name="地区名称444" localSheetId="4">#REF!</definedName>
    <definedName name="地区名称444" localSheetId="0">#REF!</definedName>
    <definedName name="地区名称444" localSheetId="3">#REF!</definedName>
    <definedName name="地区名称444" localSheetId="1">#REF!</definedName>
    <definedName name="地区名称444" localSheetId="2">#REF!</definedName>
    <definedName name="地区名称444">#REF!</definedName>
    <definedName name="地区名称45" localSheetId="4">#REF!</definedName>
    <definedName name="地区名称45" localSheetId="0">#REF!</definedName>
    <definedName name="地区名称45" localSheetId="3">#REF!</definedName>
    <definedName name="地区名称45" localSheetId="1">#REF!</definedName>
    <definedName name="地区名称45" localSheetId="2">#REF!</definedName>
    <definedName name="地区名称45">#REF!</definedName>
    <definedName name="地区名称45234" localSheetId="4">#REF!</definedName>
    <definedName name="地区名称45234" localSheetId="0">#REF!</definedName>
    <definedName name="地区名称45234" localSheetId="3">#REF!</definedName>
    <definedName name="地区名称45234" localSheetId="1">#REF!</definedName>
    <definedName name="地区名称45234" localSheetId="2">#REF!</definedName>
    <definedName name="地区名称45234">#REF!</definedName>
    <definedName name="地区名称5" localSheetId="4">#REF!</definedName>
    <definedName name="地区名称5" localSheetId="0">#REF!</definedName>
    <definedName name="地区名称5" localSheetId="3">#REF!</definedName>
    <definedName name="地区名称5" localSheetId="1">#REF!</definedName>
    <definedName name="地区名称5" localSheetId="2">#REF!</definedName>
    <definedName name="地区名称5">#REF!</definedName>
    <definedName name="地区名称55" localSheetId="4">#REF!</definedName>
    <definedName name="地区名称55" localSheetId="0">#REF!</definedName>
    <definedName name="地区名称55" localSheetId="3">#REF!</definedName>
    <definedName name="地区名称55" localSheetId="1">#REF!</definedName>
    <definedName name="地区名称55" localSheetId="2">#REF!</definedName>
    <definedName name="地区名称55">#REF!</definedName>
    <definedName name="地区名称6" localSheetId="4">#REF!</definedName>
    <definedName name="地区名称6" localSheetId="0">#REF!</definedName>
    <definedName name="地区名称6" localSheetId="3">#REF!</definedName>
    <definedName name="地区名称6" localSheetId="1">#REF!</definedName>
    <definedName name="地区名称6" localSheetId="2">#REF!</definedName>
    <definedName name="地区名称6">#REF!</definedName>
    <definedName name="地区名称7" localSheetId="4">#REF!</definedName>
    <definedName name="地区名称7" localSheetId="0">#REF!</definedName>
    <definedName name="地区名称7" localSheetId="3">#REF!</definedName>
    <definedName name="地区名称7" localSheetId="1">#REF!</definedName>
    <definedName name="地区名称7" localSheetId="2">#REF!</definedName>
    <definedName name="地区名称7">#REF!</definedName>
    <definedName name="地区名称78" localSheetId="4">#REF!</definedName>
    <definedName name="地区名称78" localSheetId="0">#REF!</definedName>
    <definedName name="地区名称78" localSheetId="3">#REF!</definedName>
    <definedName name="地区名称78" localSheetId="1">#REF!</definedName>
    <definedName name="地区名称78" localSheetId="2">#REF!</definedName>
    <definedName name="地区名称78">#REF!</definedName>
    <definedName name="地区名称874" localSheetId="4">#REF!</definedName>
    <definedName name="地区名称874" localSheetId="0">#REF!</definedName>
    <definedName name="地区名称874" localSheetId="3">#REF!</definedName>
    <definedName name="地区名称874" localSheetId="1">#REF!</definedName>
    <definedName name="地区名称874" localSheetId="2">#REF!</definedName>
    <definedName name="地区名称874">#REF!</definedName>
    <definedName name="地区名称9" localSheetId="4">#REF!</definedName>
    <definedName name="地区名称9" localSheetId="0">#REF!</definedName>
    <definedName name="地区名称9" localSheetId="3">#REF!</definedName>
    <definedName name="地区名称9" localSheetId="1">#REF!</definedName>
    <definedName name="地区名称9" localSheetId="2">#REF!</definedName>
    <definedName name="地区名称9">#REF!</definedName>
    <definedName name="地区名称91" localSheetId="4">#REF!</definedName>
    <definedName name="地区名称91" localSheetId="0">#REF!</definedName>
    <definedName name="地区名称91" localSheetId="3">#REF!</definedName>
    <definedName name="地区名称91" localSheetId="1">#REF!</definedName>
    <definedName name="地区名称91" localSheetId="2">#REF!</definedName>
    <definedName name="地区名称91">#REF!</definedName>
    <definedName name="地区名称第" localSheetId="4">#REF!</definedName>
    <definedName name="地区名称第" localSheetId="0">#REF!</definedName>
    <definedName name="地区名称第" localSheetId="3">#REF!</definedName>
    <definedName name="地区名称第" localSheetId="1">#REF!</definedName>
    <definedName name="地区名称第" localSheetId="2">#REF!</definedName>
    <definedName name="地区名称第">#REF!</definedName>
    <definedName name="地区名称区" localSheetId="4">#REF!</definedName>
    <definedName name="地区名称区" localSheetId="0">#REF!</definedName>
    <definedName name="地区名称区" localSheetId="3">#REF!</definedName>
    <definedName name="地区名称区" localSheetId="1">#REF!</definedName>
    <definedName name="地区名称区" localSheetId="2">#REF!</definedName>
    <definedName name="地区名称区">#REF!</definedName>
    <definedName name="地区明确222" localSheetId="4">#REF!</definedName>
    <definedName name="地区明确222" localSheetId="0">#REF!</definedName>
    <definedName name="地区明确222" localSheetId="3">#REF!</definedName>
    <definedName name="地区明确222" localSheetId="1">#REF!</definedName>
    <definedName name="地区明确222" localSheetId="2">#REF!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25725"/>
</workbook>
</file>

<file path=xl/calcChain.xml><?xml version="1.0" encoding="utf-8"?>
<calcChain xmlns="http://schemas.openxmlformats.org/spreadsheetml/2006/main">
  <c r="E224" i="10"/>
  <c r="E5"/>
  <c r="H28" i="4"/>
  <c r="G28"/>
  <c r="F28"/>
  <c r="D28"/>
  <c r="C28"/>
  <c r="B28"/>
  <c r="D27"/>
  <c r="H26"/>
  <c r="G26"/>
  <c r="D26"/>
  <c r="H25"/>
  <c r="D25"/>
  <c r="H24"/>
  <c r="G24"/>
  <c r="F24"/>
  <c r="D24"/>
  <c r="H23"/>
  <c r="D23"/>
  <c r="H22"/>
  <c r="G22"/>
  <c r="F22"/>
  <c r="H21"/>
  <c r="H20"/>
  <c r="G20"/>
  <c r="F20"/>
  <c r="D20"/>
  <c r="H19"/>
  <c r="G19"/>
  <c r="D19"/>
  <c r="H18"/>
  <c r="G18"/>
  <c r="F18"/>
  <c r="D18"/>
  <c r="H17"/>
  <c r="D17"/>
  <c r="H16"/>
  <c r="G16"/>
  <c r="F16"/>
  <c r="D16"/>
  <c r="H15"/>
  <c r="D15"/>
  <c r="H14"/>
  <c r="D14"/>
  <c r="H13"/>
  <c r="D13"/>
  <c r="H12"/>
  <c r="D12"/>
  <c r="H11"/>
  <c r="G11"/>
  <c r="D11"/>
  <c r="H10"/>
  <c r="G10"/>
  <c r="F10"/>
  <c r="D10"/>
  <c r="C10"/>
  <c r="B10"/>
  <c r="H9"/>
  <c r="D9"/>
  <c r="H8"/>
  <c r="G8"/>
  <c r="F8"/>
  <c r="D8"/>
  <c r="H7"/>
  <c r="D7"/>
  <c r="H6"/>
  <c r="G6"/>
  <c r="F6"/>
  <c r="D6"/>
  <c r="H5"/>
  <c r="G5"/>
  <c r="F5"/>
  <c r="D5"/>
  <c r="C5"/>
  <c r="B5"/>
  <c r="E504" i="12"/>
  <c r="E5"/>
  <c r="K29" i="2"/>
  <c r="J29"/>
  <c r="I29"/>
  <c r="H29"/>
  <c r="G29"/>
  <c r="F29"/>
  <c r="E29"/>
  <c r="D29"/>
  <c r="C29"/>
  <c r="K28"/>
  <c r="I28"/>
  <c r="E28"/>
  <c r="K27"/>
  <c r="I27"/>
  <c r="E27"/>
  <c r="K26"/>
  <c r="I26"/>
  <c r="E26"/>
  <c r="K25"/>
  <c r="I25"/>
  <c r="H25"/>
  <c r="E25"/>
  <c r="K24"/>
  <c r="I24"/>
  <c r="E24"/>
  <c r="K23"/>
  <c r="I23"/>
  <c r="E23"/>
  <c r="K22"/>
  <c r="I22"/>
  <c r="E22"/>
  <c r="K21"/>
  <c r="I21"/>
  <c r="E21"/>
  <c r="K20"/>
  <c r="I20"/>
  <c r="E20"/>
  <c r="K19"/>
  <c r="I19"/>
  <c r="E19"/>
  <c r="K18"/>
  <c r="I18"/>
  <c r="E18"/>
  <c r="K17"/>
  <c r="I17"/>
  <c r="E17"/>
  <c r="K16"/>
  <c r="J16"/>
  <c r="I16"/>
  <c r="H16"/>
  <c r="E16"/>
  <c r="K15"/>
  <c r="I15"/>
  <c r="H15"/>
  <c r="E15"/>
  <c r="K14"/>
  <c r="I14"/>
  <c r="H14"/>
  <c r="E14"/>
  <c r="K13"/>
  <c r="I13"/>
  <c r="E13"/>
  <c r="K12"/>
  <c r="I12"/>
  <c r="H12"/>
  <c r="E12"/>
  <c r="K11"/>
  <c r="J11"/>
  <c r="I11"/>
  <c r="E11"/>
  <c r="K10"/>
  <c r="I10"/>
  <c r="E10"/>
  <c r="K9"/>
  <c r="I9"/>
  <c r="E9"/>
  <c r="K8"/>
  <c r="I8"/>
  <c r="H8"/>
  <c r="E8"/>
  <c r="K7"/>
  <c r="I7"/>
  <c r="E7"/>
  <c r="K6"/>
  <c r="I6"/>
  <c r="E6"/>
  <c r="K5"/>
  <c r="I5"/>
  <c r="E5"/>
  <c r="D39" i="1"/>
  <c r="D38"/>
  <c r="D37"/>
  <c r="C37"/>
  <c r="B37"/>
  <c r="D36"/>
  <c r="D35"/>
  <c r="D34"/>
  <c r="B34"/>
  <c r="D33"/>
  <c r="B33"/>
  <c r="D32"/>
  <c r="B32"/>
  <c r="D30"/>
  <c r="D29"/>
  <c r="D28"/>
  <c r="D27"/>
  <c r="B27"/>
  <c r="D26"/>
  <c r="D25"/>
  <c r="D24"/>
  <c r="B24"/>
  <c r="D20"/>
  <c r="B20"/>
  <c r="D19"/>
  <c r="D18"/>
  <c r="D17"/>
  <c r="D16"/>
  <c r="D15"/>
  <c r="C15"/>
  <c r="B15"/>
  <c r="D14"/>
  <c r="D13"/>
  <c r="H12"/>
  <c r="F12"/>
  <c r="D12"/>
  <c r="H11"/>
  <c r="H10"/>
  <c r="D10"/>
  <c r="H9"/>
  <c r="D9"/>
  <c r="C9"/>
  <c r="B9"/>
  <c r="H8"/>
  <c r="G8"/>
  <c r="F8"/>
  <c r="D8"/>
  <c r="C8"/>
  <c r="B8"/>
  <c r="H7"/>
  <c r="D7"/>
  <c r="H6"/>
  <c r="G6"/>
  <c r="F6"/>
  <c r="D6"/>
  <c r="C6"/>
  <c r="B6"/>
</calcChain>
</file>

<file path=xl/sharedStrings.xml><?xml version="1.0" encoding="utf-8"?>
<sst xmlns="http://schemas.openxmlformats.org/spreadsheetml/2006/main" count="2483" uniqueCount="1008">
  <si>
    <t>附件1：</t>
  </si>
  <si>
    <t>2018年市级一般公共预算收支调整方案（草案）</t>
  </si>
  <si>
    <t>单位：万元</t>
  </si>
  <si>
    <t>收            入</t>
  </si>
  <si>
    <t>支            出</t>
  </si>
  <si>
    <t>项        目</t>
  </si>
  <si>
    <t>调整
预算</t>
  </si>
  <si>
    <t>增减    （+ -）</t>
  </si>
  <si>
    <t>调整后
预算</t>
  </si>
  <si>
    <t>一般公共预算总收入</t>
  </si>
  <si>
    <t>一般公共预算总支出</t>
  </si>
  <si>
    <t>一、收入小计</t>
  </si>
  <si>
    <t>一、支出合计</t>
  </si>
  <si>
    <t>二、上级补助收入小计</t>
  </si>
  <si>
    <t>二、上解上级支出</t>
  </si>
  <si>
    <t xml:space="preserve">  （一）返还性收入</t>
  </si>
  <si>
    <t xml:space="preserve">     1.体制上解支出</t>
  </si>
  <si>
    <t xml:space="preserve">        1.增值税税收返还收入 </t>
  </si>
  <si>
    <t xml:space="preserve">     2.出口退税专项上解支出</t>
  </si>
  <si>
    <t xml:space="preserve">        2.消费税基数返还收入</t>
  </si>
  <si>
    <t xml:space="preserve">     3.援疆援藏上解</t>
  </si>
  <si>
    <t xml:space="preserve">        3.所得税基数返还收入</t>
  </si>
  <si>
    <t xml:space="preserve">     4.专项上解支出</t>
  </si>
  <si>
    <t xml:space="preserve">        4.成品油价格和税费改革税收返还收入</t>
  </si>
  <si>
    <t>三、调出资金</t>
  </si>
  <si>
    <t xml:space="preserve">        5.“营改增”税收返还收入</t>
  </si>
  <si>
    <t>四、结转下年支出</t>
  </si>
  <si>
    <t xml:space="preserve">  （二）一般性转移支付收入</t>
  </si>
  <si>
    <t xml:space="preserve">       1.体制补助收入</t>
  </si>
  <si>
    <t xml:space="preserve">       2.均衡性转移支付收入</t>
  </si>
  <si>
    <t xml:space="preserve">       3.革命老区及民族和边境地区转移支付收入</t>
  </si>
  <si>
    <t xml:space="preserve">       4.县级基本财力保障机制奖补资金收入</t>
  </si>
  <si>
    <t xml:space="preserve">       5.结算补助收入</t>
  </si>
  <si>
    <t xml:space="preserve">       6.化解债务补助收入</t>
  </si>
  <si>
    <t xml:space="preserve">       7.资源枯竭型城市转移支付补助收入</t>
  </si>
  <si>
    <t xml:space="preserve">       8.企业事业单位划转补助收入</t>
  </si>
  <si>
    <t xml:space="preserve">       9.成品油价格和税费改革转移支付补助收入</t>
  </si>
  <si>
    <t xml:space="preserve">       10.基层公检法司转移支付收入</t>
  </si>
  <si>
    <t xml:space="preserve">       11.城乡义务教育等转移支付收入</t>
  </si>
  <si>
    <t xml:space="preserve">       12.基本养老金转移支付收入</t>
  </si>
  <si>
    <t xml:space="preserve">       13.城乡居民医疗保险支付收入</t>
  </si>
  <si>
    <t xml:space="preserve">       14.农村综合改革转移支付收入</t>
  </si>
  <si>
    <t xml:space="preserve">       15.产粮（油）大县奖励资金收入</t>
  </si>
  <si>
    <t xml:space="preserve">       16.重点生态功能区转移支付收入</t>
  </si>
  <si>
    <t xml:space="preserve">       17.固定数额补助收入</t>
  </si>
  <si>
    <t xml:space="preserve">       18.其他一般性转移支付收入</t>
  </si>
  <si>
    <t xml:space="preserve">  （三）专项转移支付收入</t>
  </si>
  <si>
    <t>三、地方政府一般债券转贷收入</t>
  </si>
  <si>
    <t>四、上年结余收入</t>
  </si>
  <si>
    <t>五、调入资金</t>
  </si>
  <si>
    <t>政府性基金调入</t>
  </si>
  <si>
    <t>其他资金调入</t>
  </si>
  <si>
    <t>六、调入预算稳定调节基金</t>
  </si>
  <si>
    <t>附件2：</t>
  </si>
  <si>
    <t>2018年市级一般公共预算支出表（草案）</t>
  </si>
  <si>
    <t>科目名称</t>
  </si>
  <si>
    <t>科目编码</t>
  </si>
  <si>
    <t>调整预算数</t>
  </si>
  <si>
    <t>调整</t>
  </si>
  <si>
    <t>调整后预算</t>
  </si>
  <si>
    <t>基本调减</t>
  </si>
  <si>
    <t>本级项目调减</t>
  </si>
  <si>
    <t>盘活存量</t>
  </si>
  <si>
    <t xml:space="preserve">  1、一般公共服务</t>
  </si>
  <si>
    <t xml:space="preserve">  2、外交</t>
  </si>
  <si>
    <t xml:space="preserve">  3、国防</t>
  </si>
  <si>
    <t xml:space="preserve">  4、公共安全</t>
  </si>
  <si>
    <t xml:space="preserve">  5、教育</t>
  </si>
  <si>
    <t xml:space="preserve">  6、科学技术</t>
  </si>
  <si>
    <t xml:space="preserve">  7、文化体育与传媒</t>
  </si>
  <si>
    <t xml:space="preserve">  8、社会保障和就业</t>
  </si>
  <si>
    <t xml:space="preserve">  9、医疗卫生和计划生育</t>
  </si>
  <si>
    <t xml:space="preserve">  10、节能环保</t>
  </si>
  <si>
    <t xml:space="preserve">  11、城乡社区事务</t>
  </si>
  <si>
    <t xml:space="preserve">  12、农林水事务</t>
  </si>
  <si>
    <t xml:space="preserve">  13、交通运输</t>
  </si>
  <si>
    <t xml:space="preserve">  14、资源勘探电力信息</t>
  </si>
  <si>
    <t xml:space="preserve">  15、商业服务业等事务</t>
  </si>
  <si>
    <t xml:space="preserve">  16、金融监管等事务</t>
  </si>
  <si>
    <t xml:space="preserve">  17、国土资源气象等事务</t>
  </si>
  <si>
    <t xml:space="preserve">  18、住房保障</t>
  </si>
  <si>
    <t xml:space="preserve">  19、粮油物资储备事务</t>
  </si>
  <si>
    <t xml:space="preserve">  20、预备费</t>
  </si>
  <si>
    <t xml:space="preserve">  21、其他支出</t>
  </si>
  <si>
    <t xml:space="preserve">  22、债务还本支出</t>
  </si>
  <si>
    <t xml:space="preserve">  23、债务付息支出</t>
  </si>
  <si>
    <t xml:space="preserve">  23、债务发行费用支出</t>
  </si>
  <si>
    <t>合         计</t>
  </si>
  <si>
    <t>附件3：</t>
  </si>
  <si>
    <t>2018年市级一般公共财政预算支出调整明细表（草案）</t>
  </si>
  <si>
    <t>部门名称</t>
  </si>
  <si>
    <t>项目名称</t>
  </si>
  <si>
    <t>预算科目编码</t>
  </si>
  <si>
    <t>调整类型</t>
  </si>
  <si>
    <t>调整增减
（+-）</t>
  </si>
  <si>
    <t>合计</t>
  </si>
  <si>
    <t>人大</t>
  </si>
  <si>
    <t>县级人大代表活动经费</t>
  </si>
  <si>
    <t>2010106</t>
  </si>
  <si>
    <t>项目调减</t>
  </si>
  <si>
    <t>市委</t>
  </si>
  <si>
    <t>党报党刊征订</t>
  </si>
  <si>
    <t>2013101</t>
  </si>
  <si>
    <t>组织部档案“三化”费用</t>
  </si>
  <si>
    <t>保密电话管理</t>
  </si>
  <si>
    <t>保密活动及保密科技监管</t>
  </si>
  <si>
    <t>党委系统信息工作</t>
  </si>
  <si>
    <t>南宫碑帖资料印制经费</t>
  </si>
  <si>
    <t>实现办公自动化</t>
  </si>
  <si>
    <t>市委值班室建设经费</t>
  </si>
  <si>
    <t>组织部党内关爱帮扶基金财政补助</t>
  </si>
  <si>
    <t>大学生村官工作</t>
  </si>
  <si>
    <t>扶贫领域专项治理</t>
  </si>
  <si>
    <t>网络监控、设备购置</t>
  </si>
  <si>
    <t>系列宣传活动和比赛</t>
  </si>
  <si>
    <t>新闻采制费</t>
  </si>
  <si>
    <t>舆情协调和处置</t>
  </si>
  <si>
    <t>党代表联络工作</t>
  </si>
  <si>
    <t>干部监督检查</t>
  </si>
  <si>
    <t>人才培养工作</t>
  </si>
  <si>
    <t>干部考核</t>
  </si>
  <si>
    <t>三干会表彰</t>
  </si>
  <si>
    <t>三干会筹备</t>
  </si>
  <si>
    <t>红旗支部书记奖励</t>
  </si>
  <si>
    <t>创新创业讲坛</t>
  </si>
  <si>
    <t>基层组织建设</t>
  </si>
  <si>
    <t>本市活动现场督查</t>
  </si>
  <si>
    <t>出国考察经费</t>
  </si>
  <si>
    <t>综合公务接待</t>
  </si>
  <si>
    <t>支部书记纳入财政补贴</t>
  </si>
  <si>
    <t>“不忘初心牢记使命”主题教育</t>
  </si>
  <si>
    <t>非公企业和社会组织党组织建设</t>
  </si>
  <si>
    <t>干部培训工作经费</t>
  </si>
  <si>
    <t>农村两委换届</t>
  </si>
  <si>
    <t>组织史征编</t>
  </si>
  <si>
    <t>公文印发</t>
  </si>
  <si>
    <t>公务保障</t>
  </si>
  <si>
    <t>会务工作</t>
  </si>
  <si>
    <t>宣传、推广、落实</t>
  </si>
  <si>
    <t>2017年招商引资奖励经费</t>
  </si>
  <si>
    <t>改革办工作</t>
  </si>
  <si>
    <t>机要专线租费3条线</t>
  </si>
  <si>
    <t>社情民意网络调查工作</t>
  </si>
  <si>
    <t>社情民意网站改版和功能拓展互联网信息平台建设</t>
  </si>
  <si>
    <t>综合活动经费</t>
  </si>
  <si>
    <t>《中国食品报》形象宣传、广告发布、网络推广合作经费</t>
  </si>
  <si>
    <t>大组工网维护</t>
  </si>
  <si>
    <t>党员教育工作</t>
  </si>
  <si>
    <t>档案管理维护</t>
  </si>
  <si>
    <t>老党员定补</t>
  </si>
  <si>
    <t>2080899</t>
  </si>
  <si>
    <t>大学生村官工资</t>
  </si>
  <si>
    <t>2130152</t>
  </si>
  <si>
    <t>政府</t>
  </si>
  <si>
    <t>行政民事诉讼</t>
  </si>
  <si>
    <t>2010201</t>
  </si>
  <si>
    <t>出国考察费</t>
  </si>
  <si>
    <t>2010301</t>
  </si>
  <si>
    <t>审批局购买政府采购专家抽取系统相关设施设备资金</t>
  </si>
  <si>
    <t>审批局劳务用工费</t>
  </si>
  <si>
    <t>公务外网租用费</t>
  </si>
  <si>
    <t>网站维护及保养</t>
  </si>
  <si>
    <t>应急预案经费</t>
  </si>
  <si>
    <t>招商宣传册印刷费</t>
  </si>
  <si>
    <t>报刊费</t>
  </si>
  <si>
    <t>党员活动费</t>
  </si>
  <si>
    <t>培训费</t>
  </si>
  <si>
    <t>人防建设保障经费</t>
  </si>
  <si>
    <t>上海、武汉博览会会费</t>
  </si>
  <si>
    <t>食品安全督查经费</t>
  </si>
  <si>
    <t>会务经费</t>
  </si>
  <si>
    <t>外事侨务经费</t>
  </si>
  <si>
    <t>依法行政经费</t>
  </si>
  <si>
    <t>《南宫年鉴》编印</t>
  </si>
  <si>
    <t>公文及文稿打印费</t>
  </si>
  <si>
    <t>人防公务经费</t>
  </si>
  <si>
    <t>招商费</t>
  </si>
  <si>
    <t>政府信息公开平台</t>
  </si>
  <si>
    <t>政务督查经费</t>
  </si>
  <si>
    <t>2017年度招商奖励经费</t>
  </si>
  <si>
    <t>创建洁净城市、检查、考核及城区违法建设整治费用</t>
  </si>
  <si>
    <t>企业上市、银企对接、打击非法集资宣传费</t>
  </si>
  <si>
    <t>群众热线服务经费</t>
  </si>
  <si>
    <t>持续深化“放管服”改革进一步优化营商环境工作经费</t>
  </si>
  <si>
    <t>机构编制信息化建设工作经费</t>
  </si>
  <si>
    <t>人防通讯设备维护</t>
  </si>
  <si>
    <t>2010302</t>
  </si>
  <si>
    <t>人防应急培训及演练经费</t>
  </si>
  <si>
    <t>综合接待费</t>
  </si>
  <si>
    <t>斯柯达大轿车项目奠基、观摩费</t>
  </si>
  <si>
    <t>人防宣传基地建设</t>
  </si>
  <si>
    <t>2010305</t>
  </si>
  <si>
    <t>中文域名管理工作经费</t>
  </si>
  <si>
    <t>邢钢搬迁、安新产业转移及京津冀协同合作等招商引资工作经费</t>
  </si>
  <si>
    <t>2010401</t>
  </si>
  <si>
    <t>招商引资经费</t>
  </si>
  <si>
    <t>2010402</t>
  </si>
  <si>
    <t>物价所补充经费</t>
  </si>
  <si>
    <t>2010408</t>
  </si>
  <si>
    <t>新型墙体材料及散装水泥管理及推广宣传</t>
  </si>
  <si>
    <t>2010499</t>
  </si>
  <si>
    <t>招商引资以及开展招商活动工作经费</t>
  </si>
  <si>
    <t>南宫市信用平台建设经费</t>
  </si>
  <si>
    <t>政法委</t>
  </si>
  <si>
    <t>综治工作经费</t>
  </si>
  <si>
    <t>2040299</t>
  </si>
  <si>
    <t>见义勇为经费</t>
  </si>
  <si>
    <t>财政局</t>
  </si>
  <si>
    <t>会计考试考务费</t>
  </si>
  <si>
    <t>2010601</t>
  </si>
  <si>
    <t>农村综合改革工作经费</t>
  </si>
  <si>
    <t>办公楼综合运行费</t>
  </si>
  <si>
    <t>财政管理改革经费</t>
  </si>
  <si>
    <t>财政系统自身建设工作经费</t>
  </si>
  <si>
    <t>收入票据部门经费</t>
  </si>
  <si>
    <t>代列全市项目委托评审费</t>
  </si>
  <si>
    <t>代列全市项目验收评估费</t>
  </si>
  <si>
    <t>刊物征订工作经费</t>
  </si>
  <si>
    <t>预算编制工作经费</t>
  </si>
  <si>
    <t>代列乡镇局域网租赁费</t>
  </si>
  <si>
    <t>代列行政事业单位账本征订费</t>
  </si>
  <si>
    <t>综合治税工作经费</t>
  </si>
  <si>
    <t>2017年度财政收入征管保障经费</t>
  </si>
  <si>
    <t>财政业务活动经费</t>
  </si>
  <si>
    <t>代列全市PPP项目咨询服务费</t>
  </si>
  <si>
    <t>代列全市资产管理服务费</t>
  </si>
  <si>
    <t>市场监管局</t>
  </si>
  <si>
    <t>凤岗分局办公用房项目</t>
  </si>
  <si>
    <t>2011502</t>
  </si>
  <si>
    <t>市场监管经费</t>
  </si>
  <si>
    <t>2011504</t>
  </si>
  <si>
    <t>成品油、煤炭抽检专项经费</t>
  </si>
  <si>
    <t>执法办案经费</t>
  </si>
  <si>
    <t>2011505</t>
  </si>
  <si>
    <t>自收自支执法人员工资、养老保险、医疗保险及公用</t>
  </si>
  <si>
    <t>2101099</t>
  </si>
  <si>
    <t>质监局</t>
  </si>
  <si>
    <t>产品质量监督管理经费</t>
  </si>
  <si>
    <t>2011706</t>
  </si>
  <si>
    <t>打假办案经费</t>
  </si>
  <si>
    <t>计量监督管理经费</t>
  </si>
  <si>
    <t>统计</t>
  </si>
  <si>
    <t>城调队劳务用工费</t>
  </si>
  <si>
    <t>2010507</t>
  </si>
  <si>
    <t>纪委</t>
  </si>
  <si>
    <t>监察委体制改革</t>
  </si>
  <si>
    <t>2011101</t>
  </si>
  <si>
    <t>审计局</t>
  </si>
  <si>
    <t>审计经费</t>
  </si>
  <si>
    <t>2010804</t>
  </si>
  <si>
    <t>社会购买服务</t>
  </si>
  <si>
    <t>视频会议室设备更新经费</t>
  </si>
  <si>
    <t>2010806</t>
  </si>
  <si>
    <t>公安局</t>
  </si>
  <si>
    <t>公安机关专项公用经费</t>
  </si>
  <si>
    <t>2040201</t>
  </si>
  <si>
    <t>十里派出所迁建工程尾款</t>
  </si>
  <si>
    <t>劳务派遣劳务费</t>
  </si>
  <si>
    <t>扫黑除恶专项经费</t>
  </si>
  <si>
    <t>2040206</t>
  </si>
  <si>
    <t>看守所外围墙倒塌维修经费</t>
  </si>
  <si>
    <t>2040217</t>
  </si>
  <si>
    <t>"社交圈子"巡查增值服务</t>
  </si>
  <si>
    <t>交警队</t>
  </si>
  <si>
    <t>道路交通管理业务支出-专项公用经费支出</t>
  </si>
  <si>
    <t>2040212</t>
  </si>
  <si>
    <t>法院</t>
  </si>
  <si>
    <t>办案经费</t>
  </si>
  <si>
    <t>2040501</t>
  </si>
  <si>
    <t>劳务派遣经费</t>
  </si>
  <si>
    <t>人民陪审员经费</t>
  </si>
  <si>
    <t>司法局</t>
  </si>
  <si>
    <t>人民调解专项经费</t>
  </si>
  <si>
    <t>2040604</t>
  </si>
  <si>
    <t>法律援助专项经费</t>
  </si>
  <si>
    <t>2040607</t>
  </si>
  <si>
    <t>社区矫正专项经费</t>
  </si>
  <si>
    <t>2040610</t>
  </si>
  <si>
    <t>教育局</t>
  </si>
  <si>
    <t>上年结转提前下达2017年均衡性转移支付省级教师队伍建设经费  冀财预【2016】152号</t>
  </si>
  <si>
    <t>2050199</t>
  </si>
  <si>
    <t>2018年幼儿园保育费</t>
  </si>
  <si>
    <t>2050201</t>
  </si>
  <si>
    <t>红庙中心学校围墙、院落硬化、操场改造、用电改造（土地计提及税费转移）</t>
  </si>
  <si>
    <t>2050299</t>
  </si>
  <si>
    <t>后王小学教室（土地计提及税费转移）</t>
  </si>
  <si>
    <t>后王小学围墙、院落硬化、操场改造、用电改造（土地计提及税费转移）</t>
  </si>
  <si>
    <t>学校征地费及科研楼配套工程费用（土地计提及税费转移）</t>
  </si>
  <si>
    <t>张侯疃中心学校围墙、院落硬化、操场改造、用电改造（土地计提及税费转移）</t>
  </si>
  <si>
    <t>张马学校围墙、院落硬化（土地计提及税费转移）</t>
  </si>
  <si>
    <t>建档立卡贫困户适龄学生无障碍入学资助资金</t>
  </si>
  <si>
    <t>民办代课教师教龄补贴配套资金</t>
  </si>
  <si>
    <t>义务教育公用经费和补助寄宿生生活费本级配套资金</t>
  </si>
  <si>
    <t>董家庙小学综合实验楼</t>
  </si>
  <si>
    <t>中职助学金配套资金</t>
  </si>
  <si>
    <t>2050399</t>
  </si>
  <si>
    <t>成人教育经费</t>
  </si>
  <si>
    <t>2050402</t>
  </si>
  <si>
    <t>偿还学校工程欠款</t>
  </si>
  <si>
    <t>2050901</t>
  </si>
  <si>
    <t>北唐中心学校围墙、院落硬化、操场改造、用电改造</t>
  </si>
  <si>
    <t>大屯小学综合实验楼</t>
  </si>
  <si>
    <t>高家寨小学综合实验楼</t>
  </si>
  <si>
    <t>明化中心学校围墙、院落硬化、操场改造、用电改造</t>
  </si>
  <si>
    <t>吴村中心学校围墙、院落硬化、用电改造及购置变压器</t>
  </si>
  <si>
    <t>张马学校综合实验楼</t>
  </si>
  <si>
    <t>科技局</t>
  </si>
  <si>
    <t>科技经费</t>
  </si>
  <si>
    <t>2060102</t>
  </si>
  <si>
    <t>“百家院所邢台行”活动经费</t>
  </si>
  <si>
    <t>2060103</t>
  </si>
  <si>
    <t>文体局</t>
  </si>
  <si>
    <t>文体经费</t>
  </si>
  <si>
    <t>2070199</t>
  </si>
  <si>
    <t>现代戏《浩然正气》舞台艺术精品扶持</t>
  </si>
  <si>
    <t>2079999</t>
  </si>
  <si>
    <t>《冀南大地一枝花》及《南宫古树考》出版项目</t>
  </si>
  <si>
    <t>南宫市文化艺术中心（尚小云大剧院）项目筹建办公费</t>
  </si>
  <si>
    <t>影剧场未退职工养老、医疗保险等</t>
  </si>
  <si>
    <t>尚小云大剧院前期费用</t>
  </si>
  <si>
    <t>电视台</t>
  </si>
  <si>
    <t>电视台专项业务费</t>
  </si>
  <si>
    <t>2070404</t>
  </si>
  <si>
    <t>电视台劳务费</t>
  </si>
  <si>
    <t>更换 购置电视台录制播设备</t>
  </si>
  <si>
    <t>楼顶防水 维修维护</t>
  </si>
  <si>
    <t>制作手机APP 搭建手机电视台启动费</t>
  </si>
  <si>
    <t>残联</t>
  </si>
  <si>
    <t>残疾人宣传文化</t>
  </si>
  <si>
    <t>2081199</t>
  </si>
  <si>
    <t>流动服务车运行维护资金</t>
  </si>
  <si>
    <t>残疾人临时救济资金</t>
  </si>
  <si>
    <t>残疾人基本需求服务动态数据更新经费</t>
  </si>
  <si>
    <t>残疾人家庭无障碍改造资金</t>
  </si>
  <si>
    <t>住建局</t>
  </si>
  <si>
    <t>房屋交易与产权管理中心补充经费</t>
  </si>
  <si>
    <t>2120101</t>
  </si>
  <si>
    <t>专项补助经费</t>
  </si>
  <si>
    <t>2120102</t>
  </si>
  <si>
    <t>2016农村危房改造补助资金(冀财社【2016】93号)</t>
  </si>
  <si>
    <t>2210105</t>
  </si>
  <si>
    <t>电代煤、气代煤县级补助资金</t>
  </si>
  <si>
    <t>新增项目</t>
  </si>
  <si>
    <t>危房改造补助资金</t>
  </si>
  <si>
    <t>规划局</t>
  </si>
  <si>
    <t>专项办案经费</t>
  </si>
  <si>
    <t>2120106</t>
  </si>
  <si>
    <t>规划编制工作公用经费</t>
  </si>
  <si>
    <t>城管局</t>
  </si>
  <si>
    <t>城管业务费用</t>
  </si>
  <si>
    <t>2120104</t>
  </si>
  <si>
    <t>城乡垃圾一体化运行费（农村环境卫生保洁经费）</t>
  </si>
  <si>
    <t>2120501</t>
  </si>
  <si>
    <t>交通局</t>
  </si>
  <si>
    <t>农村公路日常养护</t>
  </si>
  <si>
    <t>2140106</t>
  </si>
  <si>
    <t>喷水车购置</t>
  </si>
  <si>
    <t>2140199</t>
  </si>
  <si>
    <t>国防公路建设工役制人员补助</t>
  </si>
  <si>
    <t>洒水车购置</t>
  </si>
  <si>
    <t>2140499</t>
  </si>
  <si>
    <t>安全生产经费</t>
  </si>
  <si>
    <t>交通项目建设管理经费</t>
  </si>
  <si>
    <t>交通运输行业管理经费</t>
  </si>
  <si>
    <t>老干部局</t>
  </si>
  <si>
    <t>关心下一代工作</t>
  </si>
  <si>
    <t>2080501</t>
  </si>
  <si>
    <t>活动中心管理运行维护费</t>
  </si>
  <si>
    <t>老干部文体活动经费</t>
  </si>
  <si>
    <t>人社局</t>
  </si>
  <si>
    <t>企业军转干部解困资金</t>
  </si>
  <si>
    <t>2011006</t>
  </si>
  <si>
    <t>人力资源社会保障服务中心运转和各项业务工作经费</t>
  </si>
  <si>
    <t>2080102</t>
  </si>
  <si>
    <t>农保中心被征地农民养老保险专项经费</t>
  </si>
  <si>
    <t>2080104</t>
  </si>
  <si>
    <t>农保中心人社业务专网2017、2018年租赁费</t>
  </si>
  <si>
    <t>人才招聘会专项经费</t>
  </si>
  <si>
    <t>住院项目扫描识别审核系统经费</t>
  </si>
  <si>
    <t>2080109</t>
  </si>
  <si>
    <t>城乡居民医疗保险改革经费</t>
  </si>
  <si>
    <t>城乡居民社会养老保险认证专项服务费</t>
  </si>
  <si>
    <t>机关事业单位试点参保退休人员退休金发放资金缺口</t>
  </si>
  <si>
    <t>2080507</t>
  </si>
  <si>
    <t>环保志愿者（退役士兵）公益性岗位补贴和社会保险补贴</t>
  </si>
  <si>
    <t>2080705</t>
  </si>
  <si>
    <t>城乡居民养老保险参保缴费人员个人缴费补贴县级财政补助</t>
  </si>
  <si>
    <t>2082602</t>
  </si>
  <si>
    <t>离休干部医药费差额</t>
  </si>
  <si>
    <t>2101102</t>
  </si>
  <si>
    <t>企业军转干部医疗保险补贴</t>
  </si>
  <si>
    <t>2101299</t>
  </si>
  <si>
    <t>民政局</t>
  </si>
  <si>
    <t>特别优待金-进疆进藏（本级）</t>
  </si>
  <si>
    <t>2080805</t>
  </si>
  <si>
    <t>转业士官、城镇退役士兵、初级士官补发自谋职业金</t>
  </si>
  <si>
    <t>义务兵优待金（本级）</t>
  </si>
  <si>
    <t>2016年退役士兵教育培训经费（本级）</t>
  </si>
  <si>
    <t>八一慰问（本级）</t>
  </si>
  <si>
    <t>2018年“春节”期间对全市重点优抚对象慰问金（本级）</t>
  </si>
  <si>
    <t>“解三难”专项经费</t>
  </si>
  <si>
    <t>2018年“八一”期间对全市涉军群体广泛开展慰问活动资金</t>
  </si>
  <si>
    <t>1-4级伤残军人护理费（本级）</t>
  </si>
  <si>
    <t>返还安置军队退役人员养老保险</t>
  </si>
  <si>
    <t>2080999</t>
  </si>
  <si>
    <t>退役人员管理服务中心业务保障经费</t>
  </si>
  <si>
    <t>加快推进河北省退役军人信息管理服务和视频信息一体化平台建设</t>
  </si>
  <si>
    <t>孤儿生活补助（弃婴孤儿）</t>
  </si>
  <si>
    <t>2081001</t>
  </si>
  <si>
    <t>2017年养老服务体系建设 冀财社【2016】128号</t>
  </si>
  <si>
    <t>2081002</t>
  </si>
  <si>
    <t>高龄补贴（本级）</t>
  </si>
  <si>
    <t>购置火化和遗物祭品焚烧设备资金</t>
  </si>
  <si>
    <t>2081004</t>
  </si>
  <si>
    <t>残疾人困难生活补贴（本级）</t>
  </si>
  <si>
    <t>2081107</t>
  </si>
  <si>
    <t>救灾（本级)</t>
  </si>
  <si>
    <t>2081502</t>
  </si>
  <si>
    <t>第十届两委换届选举工作经费（本级)</t>
  </si>
  <si>
    <t>2089901</t>
  </si>
  <si>
    <t>脱贫攻坚专班工作经费</t>
  </si>
  <si>
    <t>2130599</t>
  </si>
  <si>
    <t>贫困人口精准识别与精准退出调查研究工作经费</t>
  </si>
  <si>
    <t>脱贫攻坚情况调查研究经费</t>
  </si>
  <si>
    <t>卫计局</t>
  </si>
  <si>
    <t>红十字会“博爱一日捐”捐款结转</t>
  </si>
  <si>
    <t>2081699</t>
  </si>
  <si>
    <t>红十字会“博爱一日捐”捐款资金</t>
  </si>
  <si>
    <t>原“赤脚医生”养老补助</t>
  </si>
  <si>
    <t>2100102</t>
  </si>
  <si>
    <t>市级医院新增退休人员精神文明奖</t>
  </si>
  <si>
    <t>2100299</t>
  </si>
  <si>
    <t>提升中医药适宜技术</t>
  </si>
  <si>
    <t>2100302</t>
  </si>
  <si>
    <t>南宫市疾病预防控制中心自收自支人员经费</t>
  </si>
  <si>
    <t>2100401</t>
  </si>
  <si>
    <t>南宫市疾病预防控制中心对艾滋病人和感染者"四免一关怀"救助</t>
  </si>
  <si>
    <t>南宫市卫监所卫生检测保障经费</t>
  </si>
  <si>
    <t>2100402</t>
  </si>
  <si>
    <t>南宫市卫监所罚没办公经费及办案经费</t>
  </si>
  <si>
    <t>基本公共卫生服务地方配套资金</t>
  </si>
  <si>
    <t>2100408</t>
  </si>
  <si>
    <t>疾控中心疫苗冷链系统维护经费</t>
  </si>
  <si>
    <t>2100410</t>
  </si>
  <si>
    <t>疾控中心突发公共卫生事件处理经费</t>
  </si>
  <si>
    <t>计划生育补助经费及公用</t>
  </si>
  <si>
    <t>2100799</t>
  </si>
  <si>
    <t>计划生育家庭特别扶助</t>
  </si>
  <si>
    <t>自收自支人员工资及公用</t>
  </si>
  <si>
    <t>乡镇计生补助经费（社会抚养费超预算部分）</t>
  </si>
  <si>
    <t>宣传工作经费</t>
  </si>
  <si>
    <t>独生子女父母奖励资金</t>
  </si>
  <si>
    <t>计划生育家庭特别扶助资金</t>
  </si>
  <si>
    <t>计划生育救助公益金</t>
  </si>
  <si>
    <t>乡镇计生补助经费</t>
  </si>
  <si>
    <t>农业局</t>
  </si>
  <si>
    <t>2018年事务管理经费</t>
  </si>
  <si>
    <t>2130104</t>
  </si>
  <si>
    <t>2014年渤海粮仓项目</t>
  </si>
  <si>
    <t>2130106</t>
  </si>
  <si>
    <t>2015年渤海粮仓省级补助项目</t>
  </si>
  <si>
    <t>2015年测土配方项目</t>
  </si>
  <si>
    <t>2015年高产创建项目</t>
  </si>
  <si>
    <t>农机政策性保险补贴</t>
  </si>
  <si>
    <t>2016年基层农技推广补助</t>
  </si>
  <si>
    <t>防控非洲猪瘟重大动物疫病经费</t>
  </si>
  <si>
    <t>2130108</t>
  </si>
  <si>
    <t>2016年地下水超采综合治理省级补助资金</t>
  </si>
  <si>
    <t>2130135</t>
  </si>
  <si>
    <t>农业园区标志物建设</t>
  </si>
  <si>
    <t>2130199</t>
  </si>
  <si>
    <t>2018年畜禽定点屠宰执法人员工资、养老保险、医疗保险经费</t>
  </si>
  <si>
    <t>林业局</t>
  </si>
  <si>
    <t>2017年造林及抚育</t>
  </si>
  <si>
    <t>2110402</t>
  </si>
  <si>
    <t>事务管理经费</t>
  </si>
  <si>
    <t>2130204</t>
  </si>
  <si>
    <t>国有林场改革（补缴林场职工医疗费和养老保险费）</t>
  </si>
  <si>
    <t>2018年新造林补贴项目</t>
  </si>
  <si>
    <t>2130205</t>
  </si>
  <si>
    <t>林木种苗监督检验站建设资金</t>
  </si>
  <si>
    <t>2130207</t>
  </si>
  <si>
    <t>水务局</t>
  </si>
  <si>
    <t>2018年引水水费及相关费用</t>
  </si>
  <si>
    <t>2130304</t>
  </si>
  <si>
    <t>河长制工作经费</t>
  </si>
  <si>
    <t>2017年地下水超采综合治理高效节水灌溉项目及农村生活用水置换项目县级配套</t>
  </si>
  <si>
    <t>2130305</t>
  </si>
  <si>
    <t>防汛经费</t>
  </si>
  <si>
    <t>2130314</t>
  </si>
  <si>
    <t>农村安全饮水项目资金</t>
  </si>
  <si>
    <t>项目调剂</t>
  </si>
  <si>
    <t>防汛资金</t>
  </si>
  <si>
    <t>关停地下水开采井项目资金</t>
  </si>
  <si>
    <t>2130399</t>
  </si>
  <si>
    <t>国土局</t>
  </si>
  <si>
    <t>不动产登记业务费</t>
  </si>
  <si>
    <t>2200102</t>
  </si>
  <si>
    <t>南宫市城市土地节约集约利用更新评价</t>
  </si>
  <si>
    <t>2200106</t>
  </si>
  <si>
    <t>凤岗办事处王家屯土地整治项目</t>
  </si>
  <si>
    <t>2200107</t>
  </si>
  <si>
    <t>2015年第一批次城乡建设用地增减挂钩项目（陈伯居—东演）</t>
  </si>
  <si>
    <t>2200110</t>
  </si>
  <si>
    <t>开发区节约集约评价经费</t>
  </si>
  <si>
    <t>2200199</t>
  </si>
  <si>
    <t>农开办</t>
  </si>
  <si>
    <t>政务管理（事业费）</t>
  </si>
  <si>
    <t>2130601</t>
  </si>
  <si>
    <t>农业综合开发土地治理项目（16年第二批项目质保金、管护费）</t>
  </si>
  <si>
    <t>2130602</t>
  </si>
  <si>
    <t>农业综合开发土地治理项目（17年项目县级配套）</t>
  </si>
  <si>
    <t>环保分局</t>
  </si>
  <si>
    <t>垃圾车增上牌照等事宜费用</t>
  </si>
  <si>
    <t>2110101</t>
  </si>
  <si>
    <t>环保局自收自支人员养老保险单位欠缴资金</t>
  </si>
  <si>
    <t>南水北调沿线重点区域农村环境综合整治项目图纸设计审查费及第三方原材料质量监测费</t>
  </si>
  <si>
    <t>2110203</t>
  </si>
  <si>
    <t>2017年度南水北调沿线重点区域农村环境整治实施方案编制费用</t>
  </si>
  <si>
    <t>2110301</t>
  </si>
  <si>
    <t>智慧环保监控平台建设经费</t>
  </si>
  <si>
    <t>2110399</t>
  </si>
  <si>
    <t>南宫市空气自动监测点电路专线改造配套资金</t>
  </si>
  <si>
    <t>2111101</t>
  </si>
  <si>
    <t>南宫市新增空气自动站点双路供电+UPS模式的电力保障配套资金</t>
  </si>
  <si>
    <t>安装机动车尾气遥感自动监测装置资金</t>
  </si>
  <si>
    <t>南宫市城区餐饮业油烟净化及在线监控设备安装配套资金</t>
  </si>
  <si>
    <t>安监局</t>
  </si>
  <si>
    <t>机关综合事务管理</t>
  </si>
  <si>
    <t>2150699</t>
  </si>
  <si>
    <t>发改局</t>
  </si>
  <si>
    <t>2018年度中国毛纺织行业协会理事单位会费</t>
  </si>
  <si>
    <t>2150899</t>
  </si>
  <si>
    <t>商粮局</t>
  </si>
  <si>
    <t>招商引资</t>
  </si>
  <si>
    <t>2160250</t>
  </si>
  <si>
    <t>成品油市场监管</t>
  </si>
  <si>
    <t>自收自支人员经费</t>
  </si>
  <si>
    <t>补一机厂退休教师养老金差额</t>
  </si>
  <si>
    <t>凤岗办</t>
  </si>
  <si>
    <t>平安建设工作经费</t>
  </si>
  <si>
    <t>食药监、安全生产</t>
  </si>
  <si>
    <t>经济普查、统计宣传</t>
  </si>
  <si>
    <t>计生服务站经费</t>
  </si>
  <si>
    <t>2100717</t>
  </si>
  <si>
    <t>绿廊及新造林补贴</t>
  </si>
  <si>
    <t>创建文明城市</t>
  </si>
  <si>
    <t>美丽乡村暨梨园小镇建设</t>
  </si>
  <si>
    <t>2130707</t>
  </si>
  <si>
    <t>南杜办</t>
  </si>
  <si>
    <t>办事处社会保障缴费（工伤保险等）</t>
  </si>
  <si>
    <t>机关办公设施维护、购置</t>
  </si>
  <si>
    <t>公车运行维护</t>
  </si>
  <si>
    <t>信访安保稳定</t>
  </si>
  <si>
    <t>2010308</t>
  </si>
  <si>
    <t>2011308</t>
  </si>
  <si>
    <t>环境卫生治理运行</t>
  </si>
  <si>
    <t>美丽乡村南杜办东里庄街道硬化工程</t>
  </si>
  <si>
    <t>2130142</t>
  </si>
  <si>
    <t>美丽乡村南杜办前霍照街道硬化工程</t>
  </si>
  <si>
    <t>北胡办</t>
  </si>
  <si>
    <t>机关办公设施购置费</t>
  </si>
  <si>
    <t>2010303</t>
  </si>
  <si>
    <t>公车运行维护费</t>
  </si>
  <si>
    <t>安全生产排查宣传费</t>
  </si>
  <si>
    <t>2013302</t>
  </si>
  <si>
    <t>十九大精神宣传经费</t>
  </si>
  <si>
    <t>2013399</t>
  </si>
  <si>
    <t>机关修缮</t>
  </si>
  <si>
    <t>2019999</t>
  </si>
  <si>
    <t>后进党支部转化经费（以奖代补）</t>
  </si>
  <si>
    <t>北胡小学占地补偿费</t>
  </si>
  <si>
    <t>2059999</t>
  </si>
  <si>
    <t>其他农村生活救助</t>
  </si>
  <si>
    <t>2082502</t>
  </si>
  <si>
    <t>计划生育服务站经费</t>
  </si>
  <si>
    <t>樊庄村至东孟桥道路翻修手续费</t>
  </si>
  <si>
    <t>2120303</t>
  </si>
  <si>
    <t>垃圾中转站占地清表费及占地补偿等</t>
  </si>
  <si>
    <t>2120399</t>
  </si>
  <si>
    <t>美丽乡村刷涂料工程</t>
  </si>
  <si>
    <t>绿化经费</t>
  </si>
  <si>
    <t>2130299</t>
  </si>
  <si>
    <t>西丁办</t>
  </si>
  <si>
    <t>大村乡</t>
  </si>
  <si>
    <t>人大工作经费</t>
  </si>
  <si>
    <t>办公设备购置经费</t>
  </si>
  <si>
    <t>公务用车租赁费</t>
  </si>
  <si>
    <t>机关运行维护经费</t>
  </si>
  <si>
    <t>信访维稳工作经费</t>
  </si>
  <si>
    <t>党报党刊订阅</t>
  </si>
  <si>
    <t>招商引资工作经费</t>
  </si>
  <si>
    <t>优抚、救济等其他优抚</t>
  </si>
  <si>
    <t>民政定补</t>
  </si>
  <si>
    <t>秸秆禁烧专项转移支付</t>
  </si>
  <si>
    <t>扶贫攻坚专项转移支付</t>
  </si>
  <si>
    <t>2130501</t>
  </si>
  <si>
    <t>南便乡</t>
  </si>
  <si>
    <t>机关服务劳务费</t>
  </si>
  <si>
    <t>机关附属设施新建</t>
  </si>
  <si>
    <t>2010399</t>
  </si>
  <si>
    <t>经济普查经费</t>
  </si>
  <si>
    <t>招商引资先进单位奖励经费</t>
  </si>
  <si>
    <t>高村镇</t>
  </si>
  <si>
    <t>政法信访维稳</t>
  </si>
  <si>
    <t>政务运行</t>
  </si>
  <si>
    <t>大屯乡</t>
  </si>
  <si>
    <t>机关设施房屋维修维护</t>
  </si>
  <si>
    <t>兵役征集</t>
  </si>
  <si>
    <t>三项重点工作“以奖代补”消防安全监管</t>
  </si>
  <si>
    <t>财政电子化改革</t>
  </si>
  <si>
    <t>2010604</t>
  </si>
  <si>
    <t>三项重点工作“以奖代补”秸秆禁烧综合处理</t>
  </si>
  <si>
    <t>三项重点工作“以奖代补”扶贫脱贫攻坚</t>
  </si>
  <si>
    <t>村级经费</t>
  </si>
  <si>
    <t>2130705</t>
  </si>
  <si>
    <t>王道寨乡</t>
  </si>
  <si>
    <t>办公用房维修</t>
  </si>
  <si>
    <t>消防安全</t>
  </si>
  <si>
    <t>农村环境整治</t>
  </si>
  <si>
    <t>半壁店文体广场建设</t>
  </si>
  <si>
    <t>2130126</t>
  </si>
  <si>
    <t>西汪街道硬化</t>
  </si>
  <si>
    <t>垂杨镇</t>
  </si>
  <si>
    <t>经济普查</t>
  </si>
  <si>
    <t>2010505</t>
  </si>
  <si>
    <t>民政定救</t>
  </si>
  <si>
    <t>公益占地补偿</t>
  </si>
  <si>
    <t>明化镇</t>
  </si>
  <si>
    <t>社会治安稳定及综合治理</t>
  </si>
  <si>
    <t>人大工作</t>
  </si>
  <si>
    <t>招商活动经费</t>
  </si>
  <si>
    <t>三项重点工作“以奖代补”消防安全工作经费</t>
  </si>
  <si>
    <t>机关基础设施建设</t>
  </si>
  <si>
    <t>信访稳定协调</t>
  </si>
  <si>
    <t>第四次经济普查</t>
  </si>
  <si>
    <t>其它优抚</t>
  </si>
  <si>
    <t>计生支出</t>
  </si>
  <si>
    <t>乡村绿化</t>
  </si>
  <si>
    <t>三项重点工作“以奖代补”秸秆禁烧工作经费</t>
  </si>
  <si>
    <t>农村环境保护</t>
  </si>
  <si>
    <t>拆违、河北清淤、环境卫生整治</t>
  </si>
  <si>
    <t>三项重点工作“以奖代补”扶贫工作经费</t>
  </si>
  <si>
    <t>吴村乡</t>
  </si>
  <si>
    <t>报刊征订</t>
  </si>
  <si>
    <t>环境保护费</t>
  </si>
  <si>
    <t>红庙片区绿化建设工程</t>
  </si>
  <si>
    <t>美丽乡村基础设施建设工程</t>
  </si>
  <si>
    <t>侯狼冢村公共设施建设项目</t>
  </si>
  <si>
    <t>侯狼冢村公共设施建设项目道路工程</t>
  </si>
  <si>
    <t>美丽乡村片区建设工程</t>
  </si>
  <si>
    <t>紫冢镇</t>
  </si>
  <si>
    <t>农村环境治理与保护工作经费</t>
  </si>
  <si>
    <t>民政补助支出</t>
  </si>
  <si>
    <t>段芦头镇</t>
  </si>
  <si>
    <t>小城镇基础设施建设</t>
  </si>
  <si>
    <t>经济开发区</t>
  </si>
  <si>
    <t>机关日常运行经费</t>
  </si>
  <si>
    <t>园区安全生产监管经费</t>
  </si>
  <si>
    <t>2017年度奖励招商经费</t>
  </si>
  <si>
    <t>开发区招商引资经费</t>
  </si>
  <si>
    <t>园区整体设计经费</t>
  </si>
  <si>
    <t>秸秆禁烧工作“以奖代补”转移支付资金</t>
  </si>
  <si>
    <t>园区基础设施建设经费</t>
  </si>
  <si>
    <t>财政列支</t>
  </si>
  <si>
    <t>农业保险保费本级配套资金</t>
  </si>
  <si>
    <t>2130803</t>
  </si>
  <si>
    <t>（冀财金【2016】82号）中央2017年普惠金融发展专项（创业担保）</t>
  </si>
  <si>
    <t>2130804</t>
  </si>
  <si>
    <t>（冀财预【2016】142号）省级2017年普惠金融发展专项（创业担保）</t>
  </si>
  <si>
    <t>创业担保贴息资金本级配套</t>
  </si>
  <si>
    <t>偿还世行卫生项目借款利息结核性病控制（卫十）</t>
  </si>
  <si>
    <t>2299901</t>
  </si>
  <si>
    <t>2015年一般债券还本</t>
  </si>
  <si>
    <t>2310301</t>
  </si>
  <si>
    <t>2018年一般债券付息支出</t>
  </si>
  <si>
    <t>2320301</t>
  </si>
  <si>
    <t>2018年一般债券发行费、付息及兑付服务费支出</t>
  </si>
  <si>
    <t>23303</t>
  </si>
  <si>
    <t>各部门公用经费结余</t>
  </si>
  <si>
    <t>人员经费结余</t>
  </si>
  <si>
    <t>机关管理中心</t>
  </si>
  <si>
    <t>阳光棚改造尾款及顶层雨棚拆除、地面防护、垃圾清运</t>
  </si>
  <si>
    <t>水电费</t>
  </si>
  <si>
    <t>基础设施运行维护维修经费</t>
  </si>
  <si>
    <t>物业费</t>
  </si>
  <si>
    <t>集中供热经费</t>
  </si>
  <si>
    <t>武警中队</t>
  </si>
  <si>
    <t>武警中队训练场地建设经费</t>
  </si>
  <si>
    <t>武警中队执勤优化改革及正规化建设经费</t>
  </si>
  <si>
    <t>“科技强勤、智慧磐石”工程建设资金</t>
  </si>
  <si>
    <t>预留</t>
  </si>
  <si>
    <t>预留国地财征收保障经费</t>
  </si>
  <si>
    <t>预留招商引资经费</t>
  </si>
  <si>
    <t>各乡镇办乡镇拆违、河道清淤、环境卫生整治经费</t>
  </si>
  <si>
    <t>城乡垃圾一体化运行费</t>
  </si>
  <si>
    <t>预备费</t>
  </si>
  <si>
    <t>227</t>
  </si>
  <si>
    <t>附件4：</t>
  </si>
  <si>
    <t xml:space="preserve">  2018年市级政府性基金收支预算调整表（草案）</t>
  </si>
  <si>
    <t>增减
（+-）</t>
  </si>
  <si>
    <t>本年收入合计</t>
  </si>
  <si>
    <t>本年支出合计</t>
  </si>
  <si>
    <t>新型墙体材料专项基金收入</t>
  </si>
  <si>
    <t>文化体育与传媒支出</t>
  </si>
  <si>
    <t>国有土地收益基金收入</t>
  </si>
  <si>
    <t xml:space="preserve">    国家电影事业发展专项资金及对应专项债务收入安排的支出</t>
  </si>
  <si>
    <t>农业土地开发资金收入</t>
  </si>
  <si>
    <t>社会保障和就业支出类合计</t>
  </si>
  <si>
    <t>国有土地使用权出让收入</t>
  </si>
  <si>
    <t xml:space="preserve">     大中型水库移民后期扶持基金支出款合计</t>
  </si>
  <si>
    <t>彩票公益金收入</t>
  </si>
  <si>
    <t>城乡社区支出</t>
  </si>
  <si>
    <t xml:space="preserve">    福利彩票公益金收入</t>
  </si>
  <si>
    <t>　　国有土地使用权出让收入及对应专项债务收入安排的支出</t>
  </si>
  <si>
    <t xml:space="preserve">    体育彩票公益金收入</t>
  </si>
  <si>
    <t>　　国有土地收益基金及对应专项债务收入安排的支出</t>
  </si>
  <si>
    <t>城市基础设施配套费收入</t>
  </si>
  <si>
    <t>　　农业土地开发资金及对应专项债务收入安排的支出</t>
  </si>
  <si>
    <t>污水处理费收入</t>
  </si>
  <si>
    <t>　　城市基础设施配套费及对应专项债务收入安排的支出</t>
  </si>
  <si>
    <t>彩票发行机构和彩票销售机构的业务费</t>
  </si>
  <si>
    <t>　　污水处理费及对应专项债务收入安排的支出</t>
  </si>
  <si>
    <t xml:space="preserve">   福利彩票销售机构的业务费</t>
  </si>
  <si>
    <t>资源勘探信息等支出</t>
  </si>
  <si>
    <t>其他政府性基金收入</t>
  </si>
  <si>
    <t xml:space="preserve">   新型墙体材料专项基金及对应专项债务收入安排的支出</t>
  </si>
  <si>
    <t>其他支出</t>
  </si>
  <si>
    <t>　　彩票公益金及对应专项债务收入安排的支出</t>
  </si>
  <si>
    <t>债务还本支出</t>
  </si>
  <si>
    <t xml:space="preserve">    地方政府专项债务还本支出</t>
  </si>
  <si>
    <t>债务付息支出</t>
  </si>
  <si>
    <t xml:space="preserve">    地方政府专项债务付息支出</t>
  </si>
  <si>
    <t>债务发行费用支出</t>
  </si>
  <si>
    <t>上级提前告知转移支付</t>
  </si>
  <si>
    <t xml:space="preserve">    地方政府专项债务发行费用支出</t>
  </si>
  <si>
    <t>动用上年结余</t>
  </si>
  <si>
    <t>调出资金</t>
  </si>
  <si>
    <t>地方政府专项债务转贷收入</t>
  </si>
  <si>
    <t>收入总计</t>
  </si>
  <si>
    <t>支出总计</t>
  </si>
  <si>
    <t>附件5：</t>
  </si>
  <si>
    <t>2018年市级政府性基金项目支出明细表（草案）</t>
  </si>
  <si>
    <t>调整增减（+-）</t>
  </si>
  <si>
    <t>市委部门</t>
  </si>
  <si>
    <t>实现办公自动化硬件设施</t>
  </si>
  <si>
    <t>2120899</t>
  </si>
  <si>
    <t>政府部门</t>
  </si>
  <si>
    <t>电子政务外网升级改造</t>
  </si>
  <si>
    <t>墙改基金预收转实收，用于新型墙体材料及散装水泥管理及推广宣传</t>
  </si>
  <si>
    <t>2156199</t>
  </si>
  <si>
    <t>“天网覆盖”工程城乡技防服务</t>
  </si>
  <si>
    <t>2120803</t>
  </si>
  <si>
    <t>道路交通秩序专项购置经费--市区施划交通标线（部分热熔）</t>
  </si>
  <si>
    <t>2131301</t>
  </si>
  <si>
    <t>道路交通秩序专项购置经费--市区主要路口增加指路标志</t>
  </si>
  <si>
    <t>2121301</t>
  </si>
  <si>
    <t>道路交通秩序专项购置经费--市区10个路口设人行信号灯</t>
  </si>
  <si>
    <t>检察院</t>
  </si>
  <si>
    <t>技侦楼内部修缮项目</t>
  </si>
  <si>
    <t>法院与行政服务中心共享设备费用</t>
  </si>
  <si>
    <t>消防队</t>
  </si>
  <si>
    <t>段芦头工业园区消防站项目</t>
  </si>
  <si>
    <t>2120804</t>
  </si>
  <si>
    <t>学校专用教室仪器设备购置</t>
  </si>
  <si>
    <t>学校多媒体设备购置</t>
  </si>
  <si>
    <t>学校计算机及附属设备购置</t>
  </si>
  <si>
    <t>学校采暖(供电)与饮水(厨房)设备购置</t>
  </si>
  <si>
    <t>垂杨中学实验楼及工程相关费用</t>
  </si>
  <si>
    <t>学校图书购置</t>
  </si>
  <si>
    <t>赵明桥小学综合实验楼及工程相关费用</t>
  </si>
  <si>
    <t>学校心理卫生室设备购置</t>
  </si>
  <si>
    <t>综合楼建设及配套设施建设</t>
  </si>
  <si>
    <t>南贾小学综合实验楼及工程相关费用</t>
  </si>
  <si>
    <t>南杜小学综合实验楼及工程相关费用</t>
  </si>
  <si>
    <t>张马幼儿园工程款及工程相关费用</t>
  </si>
  <si>
    <t>2018年教育提升工程项目服务费用</t>
  </si>
  <si>
    <t>优秀教师表彰资金</t>
  </si>
  <si>
    <t>西丁小学综合实验楼及工程相关费用</t>
  </si>
  <si>
    <t>垂杨小学综合实验楼及工程相关费用</t>
  </si>
  <si>
    <t>王门庄小学教学楼宿舍楼餐厅及附属配套工程、工程相关费用</t>
  </si>
  <si>
    <t>红庙中心学校教师周转宿舍楼工程款及相关费用</t>
  </si>
  <si>
    <t>吕坡小学教师周转宿舍楼工程款及相关费用</t>
  </si>
  <si>
    <t>前溹泸小学教室及工程相关费用</t>
  </si>
  <si>
    <t>新城小学实验楼工程款及相关工程费用</t>
  </si>
  <si>
    <t>红庙小学综合实验楼及工程相关费用</t>
  </si>
  <si>
    <t>垂杨中心学校宿舍楼餐厅工程款及相关费用</t>
  </si>
  <si>
    <t>段芦头中学教师周转宿舍工程款及配套生活设施设备和工程相关费用</t>
  </si>
  <si>
    <t>实训基地建设与设备购置配套资金</t>
  </si>
  <si>
    <t>北七里口教学点改造工程款和工程相关费用</t>
  </si>
  <si>
    <t>王家屯幼儿园工程款及工程相关费用</t>
  </si>
  <si>
    <t>马屯教学点改造工程款和工程相关费用</t>
  </si>
  <si>
    <t>段芦头中学宿舍楼及工程相关费用</t>
  </si>
  <si>
    <t>王道寨幼儿园工程款及工程相关费用</t>
  </si>
  <si>
    <t>丰家庄小学改造工程款和工程相关费用</t>
  </si>
  <si>
    <t>北胡幼儿园工程款及工程相关费用</t>
  </si>
  <si>
    <t>果照教学点改造工程款和工程相关费用</t>
  </si>
  <si>
    <t>南旧城小学改造工程款和工程相关费用</t>
  </si>
  <si>
    <t>南宫市凤岗学区第二小学和第一幼儿园建设前期费用及相关服务费用</t>
  </si>
  <si>
    <t>西丁小学浴室改造工程款和工程相关费用</t>
  </si>
  <si>
    <t>西丁小学大门口围墙厕所及工程相关费用</t>
  </si>
  <si>
    <t>张马幼儿园购置玩教具及生活设施</t>
  </si>
  <si>
    <t>南白塔小学改造工程款和工程相关费用</t>
  </si>
  <si>
    <t>吕坡小学综合实验楼及工程相关费用</t>
  </si>
  <si>
    <t>紫冢中学综合实验楼及工程相关费用</t>
  </si>
  <si>
    <t>垂杨中学教师周转宿舍工程款及配套生活设施设备和工程相关费用</t>
  </si>
  <si>
    <t>徐马寨幼儿园工程款及工程相关费用</t>
  </si>
  <si>
    <t>教学体育器材及设施购置</t>
  </si>
  <si>
    <t>崔庄幼儿园工程款及工程相关费用</t>
  </si>
  <si>
    <t>段芦头小学教师周转宿舍工程款及配套生活设施设备和工程相关费用</t>
  </si>
  <si>
    <t>南便小学综合实验楼工程款</t>
  </si>
  <si>
    <t>第二中学围墙、院落硬化、操场改造、用电改造</t>
  </si>
  <si>
    <t>南宫市段头中学围墙、院落硬化、操场改造、用电改造</t>
  </si>
  <si>
    <t>西王排小学宿舍楼餐厅浴室及工程相关费用</t>
  </si>
  <si>
    <t>西赵守小学西赵守小学教学及辅助用房工程款及相关费用</t>
  </si>
  <si>
    <t>南宫市紫冢学区吕坡小学操场改造</t>
  </si>
  <si>
    <t>南宫市紫冢学区王门庄中心校操场改造</t>
  </si>
  <si>
    <t>南宫市垂杨学区学校操场改造</t>
  </si>
  <si>
    <t>南宫市大屯学区赵明桥学校操场改造</t>
  </si>
  <si>
    <t>外线管网及配套设施建设</t>
  </si>
  <si>
    <t>南宫市紫冢学区王门庄中心校围墙、院落硬化、用电改造</t>
  </si>
  <si>
    <t>大杨庄教学点薄改工程款及工程相关费用</t>
  </si>
  <si>
    <t>段芦头小学综合实验楼及工程相关费用</t>
  </si>
  <si>
    <t>南宫市紫冢学区吕坡小学围墙、院落硬化、用电改造</t>
  </si>
  <si>
    <t>王道寨中心学校王道寨小学综合实验楼工程款及相关费用</t>
  </si>
  <si>
    <t>南便中心学校综合实验楼工程款及相关费用</t>
  </si>
  <si>
    <t>南宫市垂杨学区垂杨中心学校围墙、院落硬化、用电改造</t>
  </si>
  <si>
    <t>大辛庄幼儿园工程款及工程相关费用</t>
  </si>
  <si>
    <t>西九宫幼儿园工程款及工程相关费用</t>
  </si>
  <si>
    <t>南宫市大屯学区赵明桥学校围墙、院落硬化、用电改造</t>
  </si>
  <si>
    <t>苏村中学改造工程款和工程相关费用</t>
  </si>
  <si>
    <t>南宫市凤岗学区东街小学围墙、院落硬化、操场改造、用电改造</t>
  </si>
  <si>
    <t>大寺王教学点改造工程款和工程相关费用</t>
  </si>
  <si>
    <t>南宫市吴村中学学校操场改造</t>
  </si>
  <si>
    <t>实验中学校舍、厕所、浴室、大门口、门窗、楼梯、护栏维修改造围墙、院落硬化、操场改造、用电改造</t>
  </si>
  <si>
    <t>谢家寨教学点改造工程款和工程相关费用</t>
  </si>
  <si>
    <t>安子窝小学改造工程款和工程相关费用</t>
  </si>
  <si>
    <t>大杨庄教学点改造工程款和工程相关费用</t>
  </si>
  <si>
    <t>邵固教学点改造工程款和工程相关费用</t>
  </si>
  <si>
    <t>西仓教学点改造工程款和工程相关费用</t>
  </si>
  <si>
    <t>南宫市吴村学区郝屯中心学校围墙、院落硬化、操场改造、用电改造</t>
  </si>
  <si>
    <t>南宫市段头学区段芦头中心学校围墙、院落硬化、操场改造、用电改造</t>
  </si>
  <si>
    <t>赵明桥小学浴室改造工程款和工程相关费用</t>
  </si>
  <si>
    <t>南杜小学浴室改造工程款和工程相关费用</t>
  </si>
  <si>
    <t>大高村小学浴室改造工程款和工程相关费用</t>
  </si>
  <si>
    <t>垂杨中学围墙、院落硬化、操场改造、用电改造</t>
  </si>
  <si>
    <t>南宫市南便学区尹曹小学围墙、院落硬化、操场改造、用电改造</t>
  </si>
  <si>
    <t>南宫市南便学区南便中心学校围墙、院落硬化、操场改造、用电改造</t>
  </si>
  <si>
    <t>南宫市明化学区邱村小学围墙、院落硬化、操场改造、用电改造</t>
  </si>
  <si>
    <t>南宫市垂杨学区南海小学围墙、院落硬化、操场改造、用电改造</t>
  </si>
  <si>
    <t>后双炉中心学校土方款</t>
  </si>
  <si>
    <t>南宫市高村学区高村中心学校围墙、院落硬化、操场改造、用电改造</t>
  </si>
  <si>
    <t>南宫市特教学校围墙、院落硬化、操场改造、用电改造</t>
  </si>
  <si>
    <t>南宫市董庙学区西王排小学围墙、院落硬化、操场改造、用电改造</t>
  </si>
  <si>
    <t>小高村教学点改造工程款和工程相关费用</t>
  </si>
  <si>
    <t>南宫市北胡学区北胡中心学校围墙、院落硬化、操场改造、用电改造及购置变压器</t>
  </si>
  <si>
    <t>南宫市段头学徐马寨中心学校围墙、院落硬化、操场改造、用电改造</t>
  </si>
  <si>
    <t>东九宫教学点改造工程款和工程相关费用</t>
  </si>
  <si>
    <t>第一小学围墙、院落硬化、操场改造、用电改造</t>
  </si>
  <si>
    <t>南宫市紫冢学区秦都水小学围墙、院落硬化、操场改造、用电改造</t>
  </si>
  <si>
    <t>王道寨中心校围墙、院落硬化、操场改造、用电改造</t>
  </si>
  <si>
    <t>南宫市苏村学区陈村小学围墙、院落硬化、操场改造、用电改造</t>
  </si>
  <si>
    <t>南宫市凤岗学区十里小学围墙、院落硬化、操场改造、用电改造</t>
  </si>
  <si>
    <t>南宫市明化学区大寨小学围墙、院落硬化、操场改造、用电改造</t>
  </si>
  <si>
    <t>南宫市紫冢学区后高庄小学围墙、院落硬化、操场改造、用电改造</t>
  </si>
  <si>
    <t>南宫市大村学区大村中心学校围墙、院落硬化、操场改造、用电改造</t>
  </si>
  <si>
    <t>南宫市南便学区高家寨中心学校院落硬化</t>
  </si>
  <si>
    <t>南宫市垂杨学区宋都水小学综合实验楼及相关服务费用</t>
  </si>
  <si>
    <t>南宫市吴村学区郝家屯小学综合实验楼及相关服务费用</t>
  </si>
  <si>
    <t>南宫市紫冢学区张侯疃小学综合实验楼及相关服务费用</t>
  </si>
  <si>
    <t>南宫市垂杨学区后双炉小学综合实验楼及相关服务费用</t>
  </si>
  <si>
    <t>冀鲁豫边区省委旧址迁移保护项目</t>
  </si>
  <si>
    <t>南宫市西环路（邢德路—北外环）、北环路（西环路—308国道）道路工程</t>
  </si>
  <si>
    <t>中国联合网络通信有限公司南宫市分公司综合楼项目</t>
  </si>
  <si>
    <t>西环路道路雨污水工程设计费</t>
  </si>
  <si>
    <t>西环、北环主路道路雨污水工程监理费</t>
  </si>
  <si>
    <t>南宫市中心城区供热工程专项规划编制（2017-2030)</t>
  </si>
  <si>
    <t>东进街、普彤街道路排水工程设计费</t>
  </si>
  <si>
    <t>西环、北环辅路道路雨污水工程监理费</t>
  </si>
  <si>
    <t>东进街西延道路雨污水工程设计费</t>
  </si>
  <si>
    <t>东进街清淤工程</t>
  </si>
  <si>
    <t>普彤街西延道路排水工程设计费</t>
  </si>
  <si>
    <t>富强路道路排水工程监理费</t>
  </si>
  <si>
    <t>北环路道路雨污水工程设计费</t>
  </si>
  <si>
    <t>光明路道路排水工程设计费</t>
  </si>
  <si>
    <t>东进街西延道路雨污水工程监理费</t>
  </si>
  <si>
    <t>东进街道路雨污水工程监理费</t>
  </si>
  <si>
    <t>普彤街西延道路排水工程监理费</t>
  </si>
  <si>
    <t>地质灾害评估压矿报告费</t>
  </si>
  <si>
    <t>光明路道路排水工程监理费</t>
  </si>
  <si>
    <t>燃气安全检查聘请专家费用</t>
  </si>
  <si>
    <t>普济桥监理费</t>
  </si>
  <si>
    <t>北环路（西环路—308国道）、西环路（邢德路—北外环）、东进街（西外环—湖滨路）辅路及排水工程，光明路（大庆街—普彤街）道路及排水工程可行性研究报告费</t>
  </si>
  <si>
    <t>北环路（西环路—308国道）、西环路（邢德路—北外环）、东进街（西外环—五一路）、东进街西延（育才路—湖滨路东）道路工程可行性研究报告费</t>
  </si>
  <si>
    <t>复兴路道路排水工程环评报告费</t>
  </si>
  <si>
    <t>复兴路道路排水工程监理费</t>
  </si>
  <si>
    <t>富强路道路排水工程环评报告费</t>
  </si>
  <si>
    <t>普济桥环评报告费</t>
  </si>
  <si>
    <t>普济桥可行性研究报告费</t>
  </si>
  <si>
    <t>学院路道路排水工程环评报告费</t>
  </si>
  <si>
    <t>2018年观景台小区保障房回购</t>
  </si>
  <si>
    <t>2120807</t>
  </si>
  <si>
    <t>2018年住房保障租赁补贴与实物配租梯度保障</t>
  </si>
  <si>
    <t>东进大街西延片区棚户区改造项目</t>
  </si>
  <si>
    <t>2120810</t>
  </si>
  <si>
    <t>人武部搬迁改造装修资金</t>
  </si>
  <si>
    <t>南宫市“多规合一”信息联动平台建设</t>
  </si>
  <si>
    <t>南宫中学等项目控规修编、论证评审</t>
  </si>
  <si>
    <t>南宫市规划馆规划宣传片项目（更新南宫宣传片及南宫湖宣传专题片制作）</t>
  </si>
  <si>
    <t>南宫市加油站布点专项规划</t>
  </si>
  <si>
    <t>规划编制费</t>
  </si>
  <si>
    <t>南宫市南宫湖、五一路、全域旅游ppp项目涉及一处厂房清表评估</t>
  </si>
  <si>
    <t>2120801</t>
  </si>
  <si>
    <t>南宫市全域旅游基础设施建设项目</t>
  </si>
  <si>
    <t>城乡垃圾一体化处理建设运营及厕所改造费用</t>
  </si>
  <si>
    <t>排水管网全面修缮工程</t>
  </si>
  <si>
    <t>南水北调配套供水管网改造项目地表附着物补偿款</t>
  </si>
  <si>
    <t>编制海绵城市设计费</t>
  </si>
  <si>
    <t>街道节日彩灯装饰</t>
  </si>
  <si>
    <t>公园节日彩灯装饰</t>
  </si>
  <si>
    <t>排水许可证办理项目</t>
  </si>
  <si>
    <t>南宫市智慧城市一期子项目建设工程（智慧城市服务费）</t>
  </si>
  <si>
    <t>城乡垃圾一体化处理垃圾清理费</t>
  </si>
  <si>
    <t>市区公厕改造及新建公厕工程</t>
  </si>
  <si>
    <t>南宫市南水北调施工破损便道铺装工程</t>
  </si>
  <si>
    <t>市区雕塑喷漆、翻新、修缮工程</t>
  </si>
  <si>
    <t>青银高速口至福鼎绿地迎宾路南侧绿化工程</t>
  </si>
  <si>
    <t>南宫湖桥堤项目</t>
  </si>
  <si>
    <t>青银高速口至福鼎绿地迎宾路北侧绿化工程</t>
  </si>
  <si>
    <t>南宫市嘉诚水质净化有限公司---污水处理费</t>
  </si>
  <si>
    <t>南宫湖环湖绿廊绿道工程地表附着物漏登部分评估工作经费</t>
  </si>
  <si>
    <t>偿还四期融资租赁车辆款项</t>
  </si>
  <si>
    <t>2121302</t>
  </si>
  <si>
    <t>杨官线征地拆迁费</t>
  </si>
  <si>
    <t>南宫市兴城实业有限公司第二批农村公路PPP项目资本金</t>
  </si>
  <si>
    <t>农村公路建养工程</t>
  </si>
  <si>
    <t>农村公路建设</t>
  </si>
  <si>
    <t>农村公路PPP项目咨询机构采购</t>
  </si>
  <si>
    <t>农村公路PPP项目可用性服务费</t>
  </si>
  <si>
    <t>农村公路在建工程</t>
  </si>
  <si>
    <t>农村公路PPP项目社会资本方采购</t>
  </si>
  <si>
    <t>农村公路PPP项目运营绩效服务费</t>
  </si>
  <si>
    <t>城镇职工基本养老保险地方财政补贴</t>
  </si>
  <si>
    <t>2017年养老服务体系建设资金（福彩公益金） 冀财社【2017】75号</t>
  </si>
  <si>
    <t>2296002</t>
  </si>
  <si>
    <t>福彩助学（本级福彩）</t>
  </si>
  <si>
    <t>光荣院消防改造-福彩公益金（本级）</t>
  </si>
  <si>
    <t>南便乡卫生院改扩建项目资金尾款</t>
  </si>
  <si>
    <t>局机关办公大楼线路改造、新上变压器、取暖设施安装资金</t>
  </si>
  <si>
    <t>南宫市王道寨乡规模化沼气工程</t>
  </si>
  <si>
    <t>农村大中型沼气工程</t>
  </si>
  <si>
    <t>农业园区规划设计工作</t>
  </si>
  <si>
    <t>南水北调配套供水管网改造及新建工程地表附着物补偿资金（二期）</t>
  </si>
  <si>
    <t>南水北调水费</t>
  </si>
  <si>
    <t>2014年地下水超采项目</t>
  </si>
  <si>
    <t>南水北调上半年全额消纳水量试点水费</t>
  </si>
  <si>
    <t>南水北调供水管网迁建及新建项目贷款利息</t>
  </si>
  <si>
    <t>地表水厂供水服务费</t>
  </si>
  <si>
    <t>数字南宫市地理空间框架建设</t>
  </si>
  <si>
    <t>社会保障费</t>
  </si>
  <si>
    <t>2120805</t>
  </si>
  <si>
    <t>出让金业务费</t>
  </si>
  <si>
    <t>2120806</t>
  </si>
  <si>
    <t>耕地占用税2</t>
  </si>
  <si>
    <t>下达2016年高标准农田建设补助资金第一批冀财资环（2016）9号</t>
  </si>
  <si>
    <t>不动产登记数据库和信息平台建设</t>
  </si>
  <si>
    <t>土地登记信息动态监管查询系统建设</t>
  </si>
  <si>
    <t>土地利用总体规划年度调整</t>
  </si>
  <si>
    <t>美丽办</t>
  </si>
  <si>
    <t>跨年度支付南宫湖生态片区绿化工程款</t>
  </si>
  <si>
    <t>南宫市第二次全国污染源普查专项经费</t>
  </si>
  <si>
    <t>2018年“应急采购天然气差价补贴”</t>
  </si>
  <si>
    <t>2017年大气污染防治综合治理财政补助配套资金</t>
  </si>
  <si>
    <t>308国道服务区项目清表工作经费</t>
  </si>
  <si>
    <t>王道寨乡308-刘庄-国旺道路翻建项目资金</t>
  </si>
  <si>
    <t>经开区</t>
  </si>
  <si>
    <t>开发区基础设施建设、污水处理厂建设及前期费用</t>
  </si>
  <si>
    <t>南宫凤大、凤车35kV线路迁建工程</t>
  </si>
  <si>
    <t>企业发展扶持资金</t>
  </si>
  <si>
    <t>2018年专项债券利息支出</t>
  </si>
  <si>
    <t>2320411</t>
  </si>
  <si>
    <t>2018年专项债券发行费、付息及兑付服务费支出</t>
  </si>
  <si>
    <t>2330411</t>
  </si>
  <si>
    <t>政务中心大楼亮化</t>
  </si>
  <si>
    <t>人大会议室改造</t>
  </si>
  <si>
    <t>政务中心配电工程尾款</t>
  </si>
  <si>
    <t>劳动就业中心大楼租赁费</t>
  </si>
  <si>
    <t>供暖设备升级改造</t>
  </si>
  <si>
    <t>预留征地拆迁补偿及收储资金</t>
  </si>
  <si>
    <t>南便北京博远创华装饰公司家具城占地补偿</t>
  </si>
  <si>
    <t>预留顺南集团教育入股</t>
  </si>
  <si>
    <t>预留保障性住房项目资金</t>
  </si>
  <si>
    <t>预留地下水超采治理等以前年度存量资金</t>
  </si>
  <si>
    <t>预留征地拆迁相关工作经费</t>
  </si>
  <si>
    <t>预留农民工工资应急周转金</t>
  </si>
  <si>
    <t>预留收供热资产及还旧欠</t>
  </si>
  <si>
    <t>预留农业土地开发资金项目</t>
  </si>
  <si>
    <t>21211</t>
  </si>
  <si>
    <t>市委</t>
    <phoneticPr fontId="31" type="noConversion"/>
  </si>
  <si>
    <t>政府</t>
    <phoneticPr fontId="31" type="noConversion"/>
  </si>
  <si>
    <t>财政局</t>
    <phoneticPr fontId="31" type="noConversion"/>
  </si>
  <si>
    <t>教育局</t>
    <phoneticPr fontId="31" type="noConversion"/>
  </si>
  <si>
    <t>卫计局</t>
    <phoneticPr fontId="31" type="noConversion"/>
  </si>
  <si>
    <t>国土局</t>
    <phoneticPr fontId="31" type="noConversion"/>
  </si>
  <si>
    <t>住建局</t>
    <phoneticPr fontId="31" type="noConversion"/>
  </si>
  <si>
    <t>2016年度耕地开垦费（县级耕地占补平衡）邢市财资环（2016）11号</t>
    <phoneticPr fontId="31" type="noConversion"/>
  </si>
  <si>
    <t>组织部档案“三化”费用</t>
    <phoneticPr fontId="31" type="noConversion"/>
  </si>
  <si>
    <t>编写、印刷《中共南宫市委办公室简史》、《南宫地震与抗震救灾》、《党史》</t>
    <phoneticPr fontId="31" type="noConversion"/>
  </si>
</sst>
</file>

<file path=xl/styles.xml><?xml version="1.0" encoding="utf-8"?>
<styleSheet xmlns="http://schemas.openxmlformats.org/spreadsheetml/2006/main">
  <numFmts count="4">
    <numFmt numFmtId="176" formatCode="0.00_ "/>
    <numFmt numFmtId="177" formatCode="#,##0.00_ "/>
    <numFmt numFmtId="178" formatCode="0_);[Red]\(0\)"/>
    <numFmt numFmtId="179" formatCode="0_ "/>
  </numFmts>
  <fonts count="33">
    <font>
      <sz val="12"/>
      <name val="宋体"/>
      <charset val="134"/>
    </font>
    <font>
      <sz val="11"/>
      <color indexed="8"/>
      <name val="黑体"/>
      <charset val="134"/>
    </font>
    <font>
      <sz val="11"/>
      <color indexed="8"/>
      <name val="宋体"/>
      <charset val="134"/>
    </font>
    <font>
      <sz val="10"/>
      <color indexed="8"/>
      <name val="宋体"/>
      <charset val="134"/>
    </font>
    <font>
      <sz val="16"/>
      <name val="黑体"/>
      <charset val="134"/>
    </font>
    <font>
      <sz val="21"/>
      <color indexed="8"/>
      <name val="经典标宋简"/>
      <charset val="134"/>
    </font>
    <font>
      <b/>
      <sz val="16"/>
      <color indexed="8"/>
      <name val="宋体"/>
      <charset val="134"/>
    </font>
    <font>
      <sz val="12"/>
      <color indexed="8"/>
      <name val="宋体"/>
      <charset val="134"/>
    </font>
    <font>
      <sz val="12"/>
      <name val="黑体"/>
      <charset val="134"/>
    </font>
    <font>
      <sz val="11"/>
      <name val="宋体"/>
      <charset val="134"/>
    </font>
    <font>
      <b/>
      <sz val="11"/>
      <name val="黑体"/>
      <charset val="134"/>
    </font>
    <font>
      <sz val="11"/>
      <name val="仿宋_GB2312"/>
      <charset val="134"/>
    </font>
    <font>
      <sz val="12"/>
      <name val="仿宋_GB2312"/>
      <charset val="134"/>
    </font>
    <font>
      <b/>
      <sz val="12"/>
      <name val="黑体"/>
      <charset val="134"/>
    </font>
    <font>
      <sz val="10"/>
      <name val="Helv"/>
      <family val="2"/>
    </font>
    <font>
      <sz val="10"/>
      <name val="宋体"/>
      <charset val="134"/>
    </font>
    <font>
      <sz val="21"/>
      <name val="经典标宋简"/>
      <charset val="134"/>
    </font>
    <font>
      <sz val="11"/>
      <name val="黑体"/>
      <charset val="134"/>
    </font>
    <font>
      <b/>
      <sz val="11"/>
      <name val="宋体"/>
      <charset val="134"/>
    </font>
    <font>
      <sz val="11"/>
      <name val="经典标宋简"/>
      <charset val="134"/>
    </font>
    <font>
      <b/>
      <sz val="12"/>
      <name val="宋体"/>
      <charset val="134"/>
    </font>
    <font>
      <sz val="10"/>
      <name val="黑体"/>
      <charset val="134"/>
    </font>
    <font>
      <sz val="16"/>
      <color indexed="8"/>
      <name val="黑体"/>
      <charset val="134"/>
    </font>
    <font>
      <sz val="20"/>
      <name val="经典标宋简"/>
      <charset val="134"/>
    </font>
    <font>
      <b/>
      <sz val="10"/>
      <name val="宋体"/>
      <charset val="134"/>
    </font>
    <font>
      <sz val="12"/>
      <color indexed="8"/>
      <name val="黑体"/>
      <charset val="134"/>
    </font>
    <font>
      <sz val="10"/>
      <color indexed="8"/>
      <name val="黑体"/>
      <charset val="134"/>
    </font>
    <font>
      <sz val="12"/>
      <color rgb="FF000000"/>
      <name val="宋体"/>
      <charset val="134"/>
    </font>
    <font>
      <b/>
      <sz val="12"/>
      <color indexed="8"/>
      <name val="宋体"/>
      <charset val="134"/>
    </font>
    <font>
      <sz val="11"/>
      <color theme="1"/>
      <name val="宋体"/>
      <charset val="134"/>
      <scheme val="minor"/>
    </font>
    <font>
      <sz val="12"/>
      <name val="宋体"/>
      <charset val="134"/>
    </font>
    <font>
      <sz val="9"/>
      <name val="宋体"/>
      <charset val="134"/>
    </font>
    <font>
      <sz val="11"/>
      <name val="宋体"/>
      <family val="3"/>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16">
    <xf numFmtId="0" fontId="0" fillId="0" borderId="0">
      <alignment vertical="center"/>
    </xf>
    <xf numFmtId="0" fontId="7" fillId="0" borderId="0">
      <alignment vertical="center"/>
    </xf>
    <xf numFmtId="0" fontId="30" fillId="0" borderId="0">
      <alignment vertical="center"/>
    </xf>
    <xf numFmtId="0" fontId="2" fillId="0" borderId="0" applyProtection="0">
      <alignment vertical="center"/>
    </xf>
    <xf numFmtId="0" fontId="30" fillId="0" borderId="0"/>
    <xf numFmtId="0" fontId="29" fillId="0" borderId="0">
      <alignment vertical="center"/>
    </xf>
    <xf numFmtId="0" fontId="30" fillId="0" borderId="0"/>
    <xf numFmtId="0" fontId="2" fillId="0" borderId="0">
      <alignment vertical="center"/>
    </xf>
    <xf numFmtId="0" fontId="14" fillId="0" borderId="0"/>
    <xf numFmtId="0" fontId="14" fillId="0" borderId="0"/>
    <xf numFmtId="0" fontId="30" fillId="0" borderId="0"/>
    <xf numFmtId="0" fontId="30" fillId="0" borderId="0"/>
    <xf numFmtId="0" fontId="14" fillId="0" borderId="0"/>
    <xf numFmtId="0" fontId="30" fillId="0" borderId="0">
      <alignment vertical="center"/>
    </xf>
    <xf numFmtId="0" fontId="30" fillId="0" borderId="0"/>
    <xf numFmtId="0" fontId="30" fillId="0" borderId="0"/>
  </cellStyleXfs>
  <cellXfs count="20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176" fontId="2" fillId="0" borderId="0" xfId="0" applyNumberFormat="1" applyFont="1" applyFill="1" applyBorder="1" applyAlignment="1">
      <alignment horizontal="center" vertical="center"/>
    </xf>
    <xf numFmtId="0" fontId="0" fillId="0" borderId="0" xfId="0" applyFill="1" applyBorder="1" applyAlignment="1">
      <alignment vertical="center"/>
    </xf>
    <xf numFmtId="0" fontId="4" fillId="0" borderId="0" xfId="13" applyFont="1" applyFill="1" applyBorder="1" applyAlignment="1">
      <alignment horizontal="center" vertical="center"/>
    </xf>
    <xf numFmtId="0" fontId="6" fillId="0" borderId="0" xfId="12" applyFont="1" applyFill="1" applyBorder="1" applyAlignment="1" applyProtection="1">
      <alignment vertical="center"/>
      <protection locked="0"/>
    </xf>
    <xf numFmtId="0" fontId="7" fillId="0" borderId="0" xfId="12" applyFont="1" applyFill="1" applyBorder="1" applyAlignment="1" applyProtection="1">
      <alignment horizontal="center" vertical="center"/>
      <protection locked="0"/>
    </xf>
    <xf numFmtId="0" fontId="0" fillId="0" borderId="3" xfId="13" applyFont="1" applyFill="1" applyBorder="1" applyAlignment="1">
      <alignment horizontal="center" vertical="center" wrapText="1"/>
    </xf>
    <xf numFmtId="49" fontId="9" fillId="2" borderId="3" xfId="0" applyNumberFormat="1" applyFont="1" applyFill="1" applyBorder="1" applyAlignment="1" applyProtection="1">
      <alignment horizontal="center" vertical="center"/>
    </xf>
    <xf numFmtId="176" fontId="2" fillId="0" borderId="3"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9" fillId="0" borderId="3" xfId="13"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0" fontId="9" fillId="0" borderId="0" xfId="12" applyFont="1" applyFill="1" applyProtection="1">
      <protection locked="0"/>
    </xf>
    <xf numFmtId="0" fontId="10" fillId="0" borderId="0" xfId="12" applyFont="1" applyFill="1" applyAlignment="1" applyProtection="1">
      <alignment horizontal="center" vertical="center"/>
      <protection locked="0"/>
    </xf>
    <xf numFmtId="0" fontId="10" fillId="0" borderId="0" xfId="12" applyFont="1" applyFill="1" applyAlignment="1" applyProtection="1">
      <alignment vertical="center"/>
      <protection locked="0"/>
    </xf>
    <xf numFmtId="0" fontId="11" fillId="0" borderId="0" xfId="12" applyFont="1" applyFill="1" applyAlignment="1" applyProtection="1">
      <alignment vertical="center"/>
      <protection locked="0"/>
    </xf>
    <xf numFmtId="0" fontId="12" fillId="0" borderId="0" xfId="12" applyFont="1" applyFill="1" applyAlignment="1" applyProtection="1">
      <alignment vertical="center"/>
      <protection locked="0"/>
    </xf>
    <xf numFmtId="0" fontId="13" fillId="0" borderId="0" xfId="12" applyFont="1" applyFill="1" applyAlignment="1" applyProtection="1">
      <alignment vertical="center"/>
      <protection locked="0"/>
    </xf>
    <xf numFmtId="0" fontId="14" fillId="0" borderId="0" xfId="12" applyFill="1" applyProtection="1">
      <protection locked="0"/>
    </xf>
    <xf numFmtId="0" fontId="14" fillId="0" borderId="0" xfId="12" applyFill="1" applyAlignment="1" applyProtection="1">
      <alignment wrapText="1"/>
      <protection locked="0"/>
    </xf>
    <xf numFmtId="0" fontId="15" fillId="0" borderId="0" xfId="12" applyFont="1" applyFill="1" applyProtection="1">
      <protection locked="0"/>
    </xf>
    <xf numFmtId="0" fontId="2" fillId="0" borderId="0" xfId="0" applyFont="1" applyFill="1" applyAlignment="1">
      <alignment vertical="center"/>
    </xf>
    <xf numFmtId="0" fontId="4" fillId="0" borderId="0" xfId="12" applyFont="1" applyFill="1" applyAlignment="1" applyProtection="1">
      <alignment horizontal="left" vertical="center"/>
      <protection locked="0"/>
    </xf>
    <xf numFmtId="0" fontId="9" fillId="0" borderId="0" xfId="12" applyFont="1" applyFill="1" applyAlignment="1" applyProtection="1">
      <protection locked="0"/>
    </xf>
    <xf numFmtId="3" fontId="17" fillId="0" borderId="3" xfId="12" applyNumberFormat="1" applyFont="1" applyFill="1" applyBorder="1" applyAlignment="1" applyProtection="1">
      <alignment horizontal="center" vertical="center"/>
      <protection locked="0"/>
    </xf>
    <xf numFmtId="3" fontId="17" fillId="0" borderId="3" xfId="12" applyNumberFormat="1" applyFont="1" applyFill="1" applyBorder="1" applyAlignment="1" applyProtection="1">
      <alignment horizontal="center" vertical="center" wrapText="1"/>
      <protection locked="0"/>
    </xf>
    <xf numFmtId="3" fontId="18" fillId="0" borderId="3" xfId="12" applyNumberFormat="1" applyFont="1" applyFill="1" applyBorder="1" applyAlignment="1" applyProtection="1">
      <alignment horizontal="center" vertical="center"/>
      <protection locked="0"/>
    </xf>
    <xf numFmtId="3" fontId="18" fillId="0" borderId="3" xfId="12" applyNumberFormat="1" applyFont="1" applyFill="1" applyBorder="1" applyAlignment="1" applyProtection="1">
      <alignment horizontal="right" vertical="center"/>
      <protection locked="0"/>
    </xf>
    <xf numFmtId="3" fontId="9" fillId="0" borderId="3" xfId="12" applyNumberFormat="1" applyFont="1" applyFill="1" applyBorder="1" applyAlignment="1" applyProtection="1">
      <alignment horizontal="right" vertical="center"/>
      <protection locked="0"/>
    </xf>
    <xf numFmtId="3" fontId="9" fillId="0" borderId="2" xfId="12" applyNumberFormat="1" applyFont="1" applyFill="1" applyBorder="1" applyAlignment="1" applyProtection="1">
      <alignment horizontal="right" vertical="center"/>
      <protection locked="0"/>
    </xf>
    <xf numFmtId="3" fontId="18" fillId="0" borderId="2" xfId="12" applyNumberFormat="1" applyFont="1" applyFill="1" applyBorder="1" applyAlignment="1" applyProtection="1">
      <alignment horizontal="center" vertical="center" wrapText="1"/>
      <protection locked="0"/>
    </xf>
    <xf numFmtId="3" fontId="18" fillId="0" borderId="2" xfId="12" applyNumberFormat="1" applyFont="1" applyFill="1" applyBorder="1" applyAlignment="1" applyProtection="1">
      <alignment vertical="center"/>
      <protection locked="0"/>
    </xf>
    <xf numFmtId="0" fontId="9" fillId="0" borderId="3" xfId="12" applyNumberFormat="1" applyFont="1" applyFill="1" applyBorder="1" applyAlignment="1" applyProtection="1">
      <alignment horizontal="left" vertical="center"/>
      <protection locked="0"/>
    </xf>
    <xf numFmtId="3" fontId="9" fillId="0" borderId="5" xfId="12" applyNumberFormat="1" applyFont="1" applyFill="1" applyBorder="1" applyAlignment="1" applyProtection="1">
      <alignment horizontal="right" vertical="center"/>
      <protection locked="0"/>
    </xf>
    <xf numFmtId="49" fontId="9" fillId="0" borderId="3" xfId="0" applyNumberFormat="1" applyFont="1" applyFill="1" applyBorder="1" applyAlignment="1" applyProtection="1">
      <alignment vertical="center"/>
      <protection locked="0"/>
    </xf>
    <xf numFmtId="0" fontId="9" fillId="0" borderId="3" xfId="9" applyFont="1" applyFill="1" applyBorder="1" applyAlignment="1">
      <alignment vertical="center"/>
    </xf>
    <xf numFmtId="49" fontId="9" fillId="0" borderId="3" xfId="0" applyNumberFormat="1" applyFont="1" applyFill="1" applyBorder="1" applyAlignment="1" applyProtection="1">
      <alignment vertical="center" wrapText="1"/>
      <protection locked="0"/>
    </xf>
    <xf numFmtId="0" fontId="11" fillId="0" borderId="3" xfId="12" applyFont="1" applyFill="1" applyBorder="1" applyAlignment="1" applyProtection="1">
      <alignment vertical="center"/>
      <protection locked="0"/>
    </xf>
    <xf numFmtId="0" fontId="17" fillId="0" borderId="3" xfId="12" applyFont="1" applyFill="1" applyBorder="1" applyAlignment="1" applyProtection="1">
      <alignment vertical="center"/>
      <protection locked="0"/>
    </xf>
    <xf numFmtId="3" fontId="9" fillId="0" borderId="6" xfId="12" applyNumberFormat="1" applyFont="1" applyFill="1" applyBorder="1" applyAlignment="1" applyProtection="1">
      <alignment horizontal="right" vertical="center"/>
      <protection locked="0"/>
    </xf>
    <xf numFmtId="0" fontId="18" fillId="0" borderId="3" xfId="12" applyNumberFormat="1" applyFont="1" applyFill="1" applyBorder="1" applyAlignment="1" applyProtection="1">
      <alignment vertical="center"/>
      <protection locked="0"/>
    </xf>
    <xf numFmtId="3" fontId="9" fillId="0" borderId="4" xfId="12" applyNumberFormat="1" applyFont="1" applyFill="1" applyBorder="1" applyAlignment="1" applyProtection="1">
      <alignment horizontal="right" vertical="center"/>
      <protection locked="0"/>
    </xf>
    <xf numFmtId="177" fontId="18" fillId="0" borderId="3" xfId="12" applyNumberFormat="1" applyFont="1" applyFill="1" applyBorder="1" applyAlignment="1" applyProtection="1">
      <alignment vertical="center"/>
      <protection locked="0"/>
    </xf>
    <xf numFmtId="178" fontId="9" fillId="0" borderId="4" xfId="11" applyNumberFormat="1" applyFont="1" applyFill="1" applyBorder="1" applyAlignment="1" applyProtection="1">
      <alignment vertical="center" wrapText="1"/>
    </xf>
    <xf numFmtId="3" fontId="9" fillId="0" borderId="4" xfId="12" applyNumberFormat="1" applyFont="1" applyFill="1" applyBorder="1" applyAlignment="1" applyProtection="1">
      <alignment vertical="center"/>
      <protection locked="0"/>
    </xf>
    <xf numFmtId="0" fontId="9" fillId="0" borderId="3" xfId="0" applyFont="1" applyFill="1" applyBorder="1" applyAlignment="1">
      <alignment vertical="center"/>
    </xf>
    <xf numFmtId="0" fontId="9" fillId="0" borderId="3" xfId="12" applyFont="1" applyFill="1" applyBorder="1" applyAlignment="1" applyProtection="1">
      <alignment vertical="center"/>
      <protection locked="0"/>
    </xf>
    <xf numFmtId="0" fontId="9" fillId="0" borderId="3" xfId="12"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vertical="center"/>
      <protection locked="0"/>
    </xf>
    <xf numFmtId="178" fontId="9" fillId="0" borderId="3" xfId="11" applyNumberFormat="1" applyFont="1" applyFill="1" applyBorder="1" applyAlignment="1">
      <alignment horizontal="left" vertical="center" wrapText="1"/>
    </xf>
    <xf numFmtId="178" fontId="9" fillId="0" borderId="3" xfId="11" applyNumberFormat="1" applyFont="1" applyFill="1" applyBorder="1" applyAlignment="1" applyProtection="1">
      <alignment vertical="center" wrapText="1"/>
    </xf>
    <xf numFmtId="178" fontId="9" fillId="0" borderId="3" xfId="11" applyNumberFormat="1" applyFont="1" applyFill="1" applyBorder="1" applyAlignment="1">
      <alignment vertical="center" wrapText="1"/>
    </xf>
    <xf numFmtId="3" fontId="9" fillId="0" borderId="3" xfId="12" applyNumberFormat="1" applyFont="1" applyFill="1" applyBorder="1" applyAlignment="1" applyProtection="1">
      <alignment horizontal="center" vertical="center"/>
      <protection locked="0"/>
    </xf>
    <xf numFmtId="0" fontId="9" fillId="0" borderId="3" xfId="12" applyFont="1" applyFill="1" applyBorder="1" applyAlignment="1" applyProtection="1">
      <alignment horizontal="right" vertical="center"/>
      <protection locked="0"/>
    </xf>
    <xf numFmtId="0" fontId="18" fillId="0" borderId="3" xfId="12" applyFont="1" applyFill="1" applyBorder="1" applyAlignment="1" applyProtection="1">
      <alignment horizontal="left" vertical="center"/>
      <protection locked="0"/>
    </xf>
    <xf numFmtId="0" fontId="18" fillId="0" borderId="3" xfId="12" applyFont="1" applyFill="1" applyBorder="1" applyAlignment="1" applyProtection="1">
      <alignment vertical="center" wrapText="1"/>
      <protection locked="0"/>
    </xf>
    <xf numFmtId="0" fontId="18" fillId="0" borderId="3" xfId="12" applyFont="1" applyFill="1" applyBorder="1" applyAlignment="1" applyProtection="1">
      <alignment vertical="center"/>
      <protection locked="0"/>
    </xf>
    <xf numFmtId="3" fontId="9" fillId="0" borderId="3" xfId="12" applyNumberFormat="1" applyFont="1" applyFill="1" applyBorder="1" applyAlignment="1" applyProtection="1">
      <alignment vertical="center"/>
      <protection locked="0"/>
    </xf>
    <xf numFmtId="179" fontId="17" fillId="0" borderId="3" xfId="12" applyNumberFormat="1" applyFont="1" applyFill="1" applyBorder="1" applyAlignment="1" applyProtection="1">
      <alignment horizontal="right" vertical="center"/>
      <protection locked="0"/>
    </xf>
    <xf numFmtId="0" fontId="18" fillId="0" borderId="3" xfId="12" applyFont="1" applyFill="1" applyBorder="1" applyAlignment="1" applyProtection="1">
      <alignment horizontal="center" vertical="center"/>
      <protection locked="0"/>
    </xf>
    <xf numFmtId="0" fontId="18" fillId="0" borderId="3" xfId="12" applyFont="1" applyFill="1" applyBorder="1" applyAlignment="1" applyProtection="1">
      <alignment horizontal="center" vertical="center" wrapText="1"/>
      <protection locked="0"/>
    </xf>
    <xf numFmtId="3" fontId="18" fillId="0" borderId="3" xfId="12" applyNumberFormat="1" applyFont="1" applyFill="1" applyBorder="1" applyAlignment="1" applyProtection="1">
      <alignment vertical="center"/>
      <protection locked="0"/>
    </xf>
    <xf numFmtId="0" fontId="13" fillId="0" borderId="0" xfId="12" applyFont="1" applyFill="1" applyAlignment="1" applyProtection="1">
      <alignment horizontal="right" vertical="center"/>
      <protection locked="0"/>
    </xf>
    <xf numFmtId="0" fontId="13" fillId="0" borderId="0" xfId="12" applyFont="1" applyFill="1" applyAlignment="1" applyProtection="1">
      <alignment vertical="center" wrapText="1"/>
      <protection locked="0"/>
    </xf>
    <xf numFmtId="0" fontId="0" fillId="0" borderId="0" xfId="12" applyFont="1" applyFill="1" applyAlignment="1" applyProtection="1">
      <alignment vertical="center"/>
      <protection locked="0"/>
    </xf>
    <xf numFmtId="176" fontId="13" fillId="0" borderId="0" xfId="12" applyNumberFormat="1" applyFont="1" applyFill="1" applyAlignment="1" applyProtection="1">
      <alignment horizontal="right" vertical="center"/>
      <protection locked="0"/>
    </xf>
    <xf numFmtId="0" fontId="8" fillId="0" borderId="0" xfId="13" applyFont="1" applyFill="1" applyBorder="1" applyAlignment="1">
      <alignment vertical="center"/>
    </xf>
    <xf numFmtId="0" fontId="30" fillId="0" borderId="0" xfId="13" applyFill="1" applyBorder="1" applyAlignment="1">
      <alignment vertical="center" wrapText="1"/>
    </xf>
    <xf numFmtId="0" fontId="30" fillId="0" borderId="0" xfId="13" applyFill="1" applyBorder="1" applyAlignment="1">
      <alignment horizontal="center" vertical="center"/>
    </xf>
    <xf numFmtId="0" fontId="9" fillId="0" borderId="0" xfId="0" applyFont="1" applyFill="1" applyBorder="1" applyAlignment="1">
      <alignment horizontal="center" vertical="center"/>
    </xf>
    <xf numFmtId="0" fontId="30" fillId="0" borderId="0" xfId="13" applyFill="1" applyBorder="1" applyAlignment="1">
      <alignment horizontal="right" vertical="center"/>
    </xf>
    <xf numFmtId="0" fontId="0" fillId="0" borderId="0" xfId="0" applyFont="1" applyFill="1" applyBorder="1" applyAlignment="1">
      <alignment vertical="center"/>
    </xf>
    <xf numFmtId="0" fontId="8" fillId="0" borderId="3" xfId="13" applyFont="1" applyFill="1" applyBorder="1" applyAlignment="1">
      <alignment horizontal="center" vertical="center" wrapText="1"/>
    </xf>
    <xf numFmtId="0" fontId="8" fillId="0" borderId="3" xfId="13" applyFont="1" applyFill="1" applyBorder="1" applyAlignment="1">
      <alignment horizontal="center" vertical="center"/>
    </xf>
    <xf numFmtId="0" fontId="17" fillId="0" borderId="3" xfId="13" applyNumberFormat="1" applyFont="1" applyFill="1" applyBorder="1" applyAlignment="1">
      <alignment horizontal="center" vertical="center" wrapText="1"/>
    </xf>
    <xf numFmtId="179" fontId="0" fillId="0" borderId="3" xfId="13" applyNumberFormat="1" applyFont="1" applyFill="1" applyBorder="1" applyAlignment="1">
      <alignment horizontal="right" vertical="center"/>
    </xf>
    <xf numFmtId="179" fontId="30" fillId="0" borderId="0" xfId="13" applyNumberFormat="1" applyFill="1" applyBorder="1" applyAlignment="1">
      <alignment vertical="center" wrapText="1"/>
    </xf>
    <xf numFmtId="0" fontId="9" fillId="0" borderId="3" xfId="13" applyFont="1" applyFill="1" applyBorder="1" applyAlignment="1">
      <alignment horizontal="center" vertical="center" wrapText="1"/>
    </xf>
    <xf numFmtId="176" fontId="9" fillId="0" borderId="3" xfId="0" applyNumberFormat="1" applyFont="1" applyFill="1" applyBorder="1" applyAlignment="1">
      <alignment horizontal="right" vertical="center"/>
    </xf>
    <xf numFmtId="176" fontId="9" fillId="0" borderId="3" xfId="13" applyNumberFormat="1" applyFont="1" applyFill="1" applyBorder="1" applyAlignment="1">
      <alignment horizontal="right" vertical="center"/>
    </xf>
    <xf numFmtId="0" fontId="9" fillId="0" borderId="3" xfId="0" applyFont="1" applyFill="1" applyBorder="1" applyAlignment="1">
      <alignment horizontal="justify" vertical="center" wrapText="1"/>
    </xf>
    <xf numFmtId="0" fontId="9" fillId="0" borderId="3" xfId="0" applyFont="1" applyFill="1" applyBorder="1" applyAlignment="1">
      <alignment horizontal="left" vertical="center" wrapText="1"/>
    </xf>
    <xf numFmtId="179" fontId="9" fillId="0" borderId="3" xfId="0" applyNumberFormat="1" applyFont="1" applyFill="1" applyBorder="1" applyAlignment="1">
      <alignment horizontal="center" vertical="center"/>
    </xf>
    <xf numFmtId="0" fontId="0" fillId="2" borderId="3" xfId="0" applyFont="1" applyFill="1" applyBorder="1" applyAlignment="1">
      <alignment vertical="center" wrapText="1"/>
    </xf>
    <xf numFmtId="0" fontId="0" fillId="0" borderId="3" xfId="13" applyFont="1" applyFill="1" applyBorder="1" applyAlignment="1">
      <alignment horizontal="right" vertical="center"/>
    </xf>
    <xf numFmtId="49" fontId="9" fillId="0" borderId="3" xfId="0" applyNumberFormat="1" applyFont="1" applyFill="1" applyBorder="1" applyAlignment="1" applyProtection="1">
      <alignment horizontal="center" vertical="center"/>
    </xf>
    <xf numFmtId="0" fontId="20" fillId="0" borderId="0" xfId="0" applyFont="1" applyFill="1" applyAlignment="1">
      <alignment vertical="center"/>
    </xf>
    <xf numFmtId="0" fontId="15" fillId="0" borderId="0" xfId="0" applyFont="1" applyFill="1" applyAlignment="1"/>
    <xf numFmtId="0" fontId="21" fillId="0" borderId="0" xfId="0" applyFont="1" applyFill="1" applyAlignment="1"/>
    <xf numFmtId="0" fontId="21" fillId="0" borderId="0" xfId="0" applyFont="1" applyFill="1" applyAlignment="1">
      <alignment vertical="center"/>
    </xf>
    <xf numFmtId="0" fontId="0" fillId="0" borderId="0" xfId="0" applyFont="1" applyFill="1" applyAlignment="1"/>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applyAlignment="1">
      <alignment vertical="center"/>
    </xf>
    <xf numFmtId="0" fontId="0" fillId="0" borderId="1" xfId="0" applyFont="1" applyFill="1" applyBorder="1" applyAlignment="1">
      <alignment vertical="center"/>
    </xf>
    <xf numFmtId="0" fontId="3" fillId="0" borderId="0" xfId="0" applyFont="1" applyFill="1" applyAlignment="1">
      <alignment vertical="center"/>
    </xf>
    <xf numFmtId="0" fontId="8" fillId="0"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Alignment="1">
      <alignment vertical="center"/>
    </xf>
    <xf numFmtId="0" fontId="7" fillId="0" borderId="3" xfId="0" applyFont="1" applyFill="1" applyBorder="1" applyAlignment="1" applyProtection="1">
      <alignment vertical="center"/>
      <protection locked="0"/>
    </xf>
    <xf numFmtId="0" fontId="7" fillId="0" borderId="3" xfId="0" applyFont="1" applyFill="1" applyBorder="1" applyAlignment="1" applyProtection="1">
      <alignment horizontal="center" vertical="center"/>
      <protection locked="0"/>
    </xf>
    <xf numFmtId="179" fontId="0" fillId="0" borderId="3" xfId="0" applyNumberFormat="1" applyFont="1" applyFill="1" applyBorder="1" applyAlignment="1">
      <alignment horizontal="right" vertical="center" wrapText="1"/>
    </xf>
    <xf numFmtId="179" fontId="7" fillId="0" borderId="3" xfId="0" applyNumberFormat="1"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179" fontId="0" fillId="0" borderId="0" xfId="0" applyNumberFormat="1" applyFont="1" applyFill="1" applyBorder="1" applyAlignment="1">
      <alignment horizontal="right" vertical="center" wrapText="1"/>
    </xf>
    <xf numFmtId="0" fontId="3" fillId="0" borderId="0" xfId="0" applyFont="1" applyFill="1" applyBorder="1" applyAlignment="1">
      <alignment vertical="center"/>
    </xf>
    <xf numFmtId="0" fontId="8" fillId="0" borderId="0" xfId="0" applyFont="1">
      <alignment vertical="center"/>
    </xf>
    <xf numFmtId="0" fontId="0" fillId="0" borderId="0" xfId="0" applyFont="1" applyAlignment="1">
      <alignment horizontal="center" vertical="center"/>
    </xf>
    <xf numFmtId="0" fontId="4" fillId="0" borderId="0" xfId="0" applyFo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0" fillId="0" borderId="4" xfId="0" applyFont="1" applyBorder="1" applyAlignment="1" applyProtection="1">
      <alignment horizontal="center" vertical="center" wrapText="1"/>
      <protection locked="0"/>
    </xf>
    <xf numFmtId="1" fontId="0" fillId="0" borderId="3" xfId="0" applyNumberFormat="1"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20" fillId="0" borderId="3" xfId="10" applyNumberFormat="1" applyFont="1" applyFill="1" applyBorder="1" applyAlignment="1" applyProtection="1">
      <alignment horizontal="left" vertical="center" wrapText="1"/>
      <protection locked="0"/>
    </xf>
    <xf numFmtId="0" fontId="20" fillId="0" borderId="3" xfId="10" applyNumberFormat="1" applyFont="1" applyFill="1" applyBorder="1" applyAlignment="1" applyProtection="1">
      <alignment horizontal="right" vertical="center" wrapText="1"/>
      <protection locked="0"/>
    </xf>
    <xf numFmtId="1" fontId="20" fillId="0" borderId="3" xfId="10" applyNumberFormat="1" applyFont="1" applyFill="1" applyBorder="1" applyAlignment="1" applyProtection="1">
      <alignment horizontal="right" vertical="center" wrapText="1"/>
      <protection locked="0"/>
    </xf>
    <xf numFmtId="1" fontId="0" fillId="0" borderId="3" xfId="0" applyNumberFormat="1" applyFont="1" applyFill="1" applyBorder="1" applyAlignment="1" applyProtection="1">
      <alignment horizontal="center" vertical="center" wrapText="1"/>
      <protection locked="0"/>
    </xf>
    <xf numFmtId="1" fontId="0" fillId="0" borderId="3" xfId="0" applyNumberFormat="1" applyFont="1" applyBorder="1" applyAlignment="1" applyProtection="1">
      <alignment horizontal="right" vertical="center" wrapText="1"/>
      <protection locked="0"/>
    </xf>
    <xf numFmtId="0" fontId="0" fillId="0" borderId="3" xfId="10" applyNumberFormat="1" applyFont="1" applyFill="1" applyBorder="1" applyAlignment="1" applyProtection="1">
      <alignment horizontal="center" vertical="center" wrapText="1"/>
      <protection locked="0"/>
    </xf>
    <xf numFmtId="1" fontId="20" fillId="0" borderId="3" xfId="10" applyNumberFormat="1" applyFont="1" applyFill="1" applyBorder="1" applyAlignment="1" applyProtection="1">
      <alignment horizontal="left" vertical="center" wrapText="1"/>
      <protection locked="0"/>
    </xf>
    <xf numFmtId="1" fontId="0" fillId="0" borderId="3" xfId="10" applyNumberFormat="1" applyFont="1" applyFill="1" applyBorder="1" applyAlignment="1" applyProtection="1">
      <alignment horizontal="left" vertical="center" wrapText="1"/>
      <protection locked="0"/>
    </xf>
    <xf numFmtId="0" fontId="0" fillId="0" borderId="3" xfId="10" applyNumberFormat="1" applyFont="1" applyFill="1" applyBorder="1" applyAlignment="1">
      <alignment vertical="center" wrapText="1"/>
    </xf>
    <xf numFmtId="0" fontId="0" fillId="0" borderId="3" xfId="0" applyFont="1" applyBorder="1" applyAlignment="1">
      <alignment vertical="center" wrapText="1"/>
    </xf>
    <xf numFmtId="1" fontId="0" fillId="0" borderId="3" xfId="10" applyNumberFormat="1" applyFont="1" applyFill="1" applyBorder="1" applyAlignment="1" applyProtection="1">
      <alignment vertical="center" wrapText="1"/>
      <protection locked="0"/>
    </xf>
    <xf numFmtId="0" fontId="0" fillId="0" borderId="3" xfId="10" applyNumberFormat="1" applyFont="1" applyFill="1" applyBorder="1" applyAlignment="1" applyProtection="1">
      <alignment horizontal="right" vertical="center" wrapText="1"/>
      <protection locked="0"/>
    </xf>
    <xf numFmtId="179" fontId="0" fillId="0" borderId="3" xfId="14" applyNumberFormat="1" applyFont="1" applyFill="1" applyBorder="1" applyAlignment="1" applyProtection="1">
      <alignment horizontal="right" vertical="center" wrapText="1"/>
    </xf>
    <xf numFmtId="179" fontId="0" fillId="0" borderId="3" xfId="0" applyNumberFormat="1" applyFont="1" applyBorder="1" applyAlignment="1">
      <alignment horizontal="center" vertical="center" wrapText="1"/>
    </xf>
    <xf numFmtId="179" fontId="0" fillId="0" borderId="3" xfId="15" applyNumberFormat="1" applyFont="1" applyFill="1" applyBorder="1" applyAlignment="1" applyProtection="1">
      <alignment horizontal="right" vertical="center" wrapText="1"/>
    </xf>
    <xf numFmtId="0" fontId="20" fillId="0" borderId="2" xfId="10" applyNumberFormat="1" applyFont="1" applyFill="1" applyBorder="1" applyAlignment="1" applyProtection="1">
      <alignment horizontal="left" vertical="center" wrapText="1"/>
      <protection locked="0"/>
    </xf>
    <xf numFmtId="179" fontId="0" fillId="0" borderId="3" xfId="4" applyNumberFormat="1" applyFont="1" applyFill="1" applyBorder="1" applyAlignment="1" applyProtection="1">
      <alignment horizontal="right" vertical="center" wrapText="1"/>
    </xf>
    <xf numFmtId="1" fontId="0" fillId="0" borderId="3" xfId="0" applyNumberFormat="1" applyFont="1" applyBorder="1" applyAlignment="1" applyProtection="1">
      <alignment horizontal="left" vertical="center" wrapText="1"/>
      <protection locked="0"/>
    </xf>
    <xf numFmtId="0" fontId="0" fillId="0" borderId="3" xfId="10" applyNumberFormat="1" applyFont="1" applyFill="1" applyBorder="1" applyAlignment="1" applyProtection="1">
      <alignment vertical="center" wrapText="1"/>
      <protection locked="0"/>
    </xf>
    <xf numFmtId="0" fontId="0" fillId="0" borderId="3" xfId="0" applyFont="1" applyBorder="1" applyAlignment="1">
      <alignment horizontal="right" vertical="center" wrapText="1"/>
    </xf>
    <xf numFmtId="3" fontId="0" fillId="0" borderId="3" xfId="10" applyNumberFormat="1" applyFont="1" applyFill="1" applyBorder="1" applyAlignment="1">
      <alignment vertical="center" wrapText="1"/>
    </xf>
    <xf numFmtId="1" fontId="20" fillId="0" borderId="3" xfId="0" applyNumberFormat="1" applyFont="1" applyBorder="1" applyAlignment="1" applyProtection="1">
      <alignment horizontal="left" vertical="center" wrapText="1"/>
      <protection locked="0"/>
    </xf>
    <xf numFmtId="1" fontId="20" fillId="0" borderId="3" xfId="0" applyNumberFormat="1" applyFont="1" applyBorder="1" applyAlignment="1" applyProtection="1">
      <alignment horizontal="right" vertical="center" wrapText="1"/>
      <protection locked="0"/>
    </xf>
    <xf numFmtId="0" fontId="0" fillId="0" borderId="3" xfId="0" applyFont="1" applyBorder="1" applyAlignment="1" applyProtection="1">
      <alignment vertical="center" wrapText="1"/>
      <protection locked="0"/>
    </xf>
    <xf numFmtId="176" fontId="0" fillId="0" borderId="3" xfId="0" applyNumberFormat="1" applyFont="1" applyBorder="1" applyAlignment="1" applyProtection="1">
      <alignment horizontal="center" vertical="center" wrapText="1"/>
      <protection locked="0"/>
    </xf>
    <xf numFmtId="3" fontId="0" fillId="0" borderId="3" xfId="0" applyNumberFormat="1" applyFont="1" applyBorder="1" applyAlignment="1">
      <alignment vertical="center" wrapText="1"/>
    </xf>
    <xf numFmtId="0" fontId="27" fillId="0" borderId="3" xfId="0" applyFont="1" applyBorder="1" applyAlignment="1">
      <alignment vertical="center" wrapText="1"/>
    </xf>
    <xf numFmtId="1" fontId="20" fillId="0" borderId="2" xfId="10" applyNumberFormat="1" applyFont="1" applyFill="1" applyBorder="1" applyAlignment="1" applyProtection="1">
      <alignment horizontal="right" vertical="center" wrapText="1"/>
      <protection locked="0"/>
    </xf>
    <xf numFmtId="0" fontId="20" fillId="0" borderId="2" xfId="10" applyNumberFormat="1" applyFont="1" applyFill="1" applyBorder="1" applyAlignment="1" applyProtection="1">
      <alignment horizontal="left" vertical="center" wrapText="1" indent="2"/>
      <protection locked="0"/>
    </xf>
    <xf numFmtId="1" fontId="20" fillId="0" borderId="10" xfId="10" applyNumberFormat="1" applyFont="1" applyFill="1" applyBorder="1" applyAlignment="1" applyProtection="1">
      <alignment horizontal="right" vertical="center" wrapText="1"/>
      <protection locked="0"/>
    </xf>
    <xf numFmtId="0" fontId="28" fillId="0" borderId="3" xfId="0" applyNumberFormat="1" applyFont="1" applyFill="1" applyBorder="1" applyAlignment="1">
      <alignment vertical="center" wrapText="1"/>
    </xf>
    <xf numFmtId="0" fontId="28" fillId="0" borderId="5" xfId="0" applyNumberFormat="1" applyFont="1" applyFill="1" applyBorder="1" applyAlignment="1">
      <alignment vertical="center" wrapText="1"/>
    </xf>
    <xf numFmtId="0" fontId="0" fillId="0" borderId="3" xfId="0" applyFont="1" applyBorder="1" applyAlignment="1" applyProtection="1">
      <alignment horizontal="left" vertical="center" wrapText="1"/>
      <protection locked="0"/>
    </xf>
    <xf numFmtId="0" fontId="0" fillId="0" borderId="3" xfId="0" applyFont="1" applyFill="1" applyBorder="1" applyAlignment="1">
      <alignment horizontal="center" vertical="center"/>
    </xf>
    <xf numFmtId="0" fontId="9" fillId="0" borderId="3" xfId="0" applyFont="1" applyFill="1" applyBorder="1" applyAlignment="1">
      <alignment horizontal="center" vertical="center"/>
    </xf>
    <xf numFmtId="49" fontId="9" fillId="2" borderId="3" xfId="0" applyNumberFormat="1" applyFont="1" applyFill="1" applyBorder="1" applyAlignment="1" applyProtection="1">
      <alignment horizontal="center" vertical="center"/>
    </xf>
    <xf numFmtId="0" fontId="30" fillId="0" borderId="3" xfId="13" applyFill="1" applyBorder="1" applyAlignment="1">
      <alignment horizontal="center" vertical="center"/>
    </xf>
    <xf numFmtId="0" fontId="30" fillId="0" borderId="3" xfId="13" applyFill="1" applyBorder="1" applyAlignment="1">
      <alignment horizontal="right" vertical="center"/>
    </xf>
    <xf numFmtId="0" fontId="7" fillId="0" borderId="0" xfId="12" applyFont="1" applyFill="1" applyBorder="1" applyAlignment="1" applyProtection="1">
      <alignment vertical="center" wrapText="1"/>
      <protection locked="0"/>
    </xf>
    <xf numFmtId="49" fontId="9" fillId="2" borderId="3" xfId="0" applyNumberFormat="1" applyFont="1" applyFill="1" applyBorder="1" applyAlignment="1" applyProtection="1">
      <alignment vertical="center" wrapText="1"/>
    </xf>
    <xf numFmtId="0" fontId="8" fillId="0" borderId="3" xfId="13" applyNumberFormat="1" applyFont="1" applyFill="1" applyBorder="1" applyAlignment="1">
      <alignment horizontal="center" vertical="center" wrapText="1"/>
    </xf>
    <xf numFmtId="176" fontId="8" fillId="0" borderId="3" xfId="13" applyNumberFormat="1" applyFont="1" applyFill="1" applyBorder="1" applyAlignment="1">
      <alignment horizontal="center" vertical="center" wrapText="1"/>
    </xf>
    <xf numFmtId="0" fontId="16" fillId="0" borderId="0" xfId="0" applyFont="1" applyAlignment="1">
      <alignment horizontal="center" vertical="center" wrapText="1"/>
    </xf>
    <xf numFmtId="0" fontId="15"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6" fillId="0" borderId="0" xfId="0" applyFont="1" applyFill="1" applyAlignment="1">
      <alignment horizontal="center" vertical="center"/>
    </xf>
    <xf numFmtId="49" fontId="9" fillId="2" borderId="3" xfId="0" applyNumberFormat="1" applyFont="1" applyFill="1" applyBorder="1" applyAlignment="1" applyProtection="1">
      <alignment horizontal="center" vertical="center"/>
    </xf>
    <xf numFmtId="0" fontId="0" fillId="0" borderId="3" xfId="0" applyBorder="1" applyAlignment="1">
      <alignment horizontal="center" vertical="center"/>
    </xf>
    <xf numFmtId="49" fontId="9" fillId="2" borderId="3" xfId="0" applyNumberFormat="1" applyFont="1" applyFill="1" applyBorder="1" applyAlignment="1" applyProtection="1">
      <alignment horizontal="center" vertical="center" wrapText="1"/>
    </xf>
    <xf numFmtId="0" fontId="4" fillId="0" borderId="0" xfId="13" applyFont="1" applyFill="1" applyBorder="1" applyAlignment="1">
      <alignment horizontal="left" vertical="center"/>
    </xf>
    <xf numFmtId="0" fontId="16" fillId="0" borderId="0" xfId="13" applyFont="1" applyFill="1" applyBorder="1" applyAlignment="1">
      <alignment horizontal="center" vertical="center"/>
    </xf>
    <xf numFmtId="0" fontId="19" fillId="0" borderId="0" xfId="13" applyFont="1" applyFill="1" applyBorder="1" applyAlignment="1">
      <alignment horizontal="center" vertical="center"/>
    </xf>
    <xf numFmtId="0" fontId="16" fillId="0" borderId="0" xfId="13" applyFont="1" applyFill="1" applyBorder="1" applyAlignment="1">
      <alignment horizontal="right" vertical="center"/>
    </xf>
    <xf numFmtId="0" fontId="30" fillId="0" borderId="0" xfId="13" applyFill="1" applyBorder="1" applyAlignment="1">
      <alignment horizontal="center" vertical="center"/>
    </xf>
    <xf numFmtId="0" fontId="30" fillId="0" borderId="0" xfId="13" applyFill="1" applyBorder="1" applyAlignment="1">
      <alignment horizontal="right" vertical="center"/>
    </xf>
    <xf numFmtId="0" fontId="0"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16" fillId="0" borderId="0" xfId="12" applyFont="1" applyFill="1" applyAlignment="1" applyProtection="1">
      <alignment horizontal="center" vertical="center"/>
      <protection locked="0"/>
    </xf>
    <xf numFmtId="0" fontId="9" fillId="0" borderId="1" xfId="12" applyFont="1" applyFill="1" applyBorder="1" applyAlignment="1" applyProtection="1">
      <alignment horizontal="right" vertical="center"/>
      <protection locked="0"/>
    </xf>
    <xf numFmtId="49" fontId="32" fillId="2" borderId="3" xfId="0" applyNumberFormat="1" applyFont="1" applyFill="1" applyBorder="1" applyAlignment="1" applyProtection="1">
      <alignment horizontal="center" vertical="center"/>
    </xf>
    <xf numFmtId="0" fontId="5" fillId="0" borderId="0" xfId="12" applyFont="1" applyFill="1" applyBorder="1" applyAlignment="1" applyProtection="1">
      <alignment horizontal="center" vertical="center"/>
      <protection locked="0"/>
    </xf>
    <xf numFmtId="176" fontId="5" fillId="0" borderId="0" xfId="12" applyNumberFormat="1" applyFont="1" applyFill="1" applyBorder="1" applyAlignment="1" applyProtection="1">
      <alignment horizontal="center" vertical="center"/>
      <protection locked="0"/>
    </xf>
    <xf numFmtId="0" fontId="7" fillId="0" borderId="1" xfId="12" applyFont="1" applyFill="1" applyBorder="1" applyAlignment="1" applyProtection="1">
      <alignment horizontal="center" vertical="center"/>
      <protection locked="0"/>
    </xf>
    <xf numFmtId="176" fontId="7" fillId="0" borderId="1" xfId="12" applyNumberFormat="1" applyFont="1" applyFill="1" applyBorder="1" applyAlignment="1" applyProtection="1">
      <alignment horizontal="center" vertical="center"/>
      <protection locked="0"/>
    </xf>
    <xf numFmtId="0" fontId="0" fillId="0" borderId="3" xfId="13" applyFont="1" applyFill="1" applyBorder="1" applyAlignment="1">
      <alignment horizontal="center" vertical="center" wrapText="1"/>
    </xf>
    <xf numFmtId="49" fontId="9" fillId="0" borderId="3" xfId="0" applyNumberFormat="1" applyFont="1" applyFill="1" applyBorder="1" applyAlignment="1" applyProtection="1">
      <alignment vertical="center" wrapText="1"/>
    </xf>
    <xf numFmtId="0" fontId="30" fillId="0" borderId="3" xfId="13" applyFill="1" applyBorder="1" applyAlignment="1">
      <alignment vertical="center" wrapText="1"/>
    </xf>
    <xf numFmtId="179" fontId="9" fillId="0" borderId="3" xfId="0" applyNumberFormat="1" applyFont="1" applyFill="1" applyBorder="1" applyAlignment="1">
      <alignment vertical="center"/>
    </xf>
    <xf numFmtId="49" fontId="32" fillId="2" borderId="3" xfId="0" applyNumberFormat="1" applyFont="1" applyFill="1" applyBorder="1" applyAlignment="1" applyProtection="1">
      <alignment vertical="center" wrapText="1"/>
    </xf>
    <xf numFmtId="176" fontId="32" fillId="0" borderId="3" xfId="13" applyNumberFormat="1"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xf>
    <xf numFmtId="49" fontId="9" fillId="2" borderId="11" xfId="0" applyNumberFormat="1" applyFont="1" applyFill="1" applyBorder="1" applyAlignment="1" applyProtection="1">
      <alignment horizontal="center" vertical="center"/>
    </xf>
    <xf numFmtId="49" fontId="32" fillId="2" borderId="11" xfId="0" applyNumberFormat="1" applyFont="1" applyFill="1" applyBorder="1" applyAlignment="1" applyProtection="1">
      <alignment horizontal="center" vertical="center"/>
    </xf>
    <xf numFmtId="49" fontId="32" fillId="2" borderId="4" xfId="0" applyNumberFormat="1" applyFont="1" applyFill="1" applyBorder="1" applyAlignment="1" applyProtection="1">
      <alignment horizontal="center" vertical="center"/>
    </xf>
  </cellXfs>
  <cellStyles count="16">
    <cellStyle name="常规" xfId="0" builtinId="0"/>
    <cellStyle name="常规 10_2.2016年置换债券申报表" xfId="6"/>
    <cellStyle name="常规 11 2 2" xfId="2"/>
    <cellStyle name="常规 16_地方政府债券使用情况表1" xfId="3"/>
    <cellStyle name="常规 17" xfId="7"/>
    <cellStyle name="常规 18" xfId="8"/>
    <cellStyle name="常规 2 2 4" xfId="1"/>
    <cellStyle name="常规 3" xfId="9"/>
    <cellStyle name="常规 4" xfId="10"/>
    <cellStyle name="常规 53" xfId="5"/>
    <cellStyle name="常规_2014预算安排（9,10,11,12,13,14,15,16,17）" xfId="12"/>
    <cellStyle name="常规_Sheet5" xfId="13"/>
    <cellStyle name="常规_全省冯）" xfId="11"/>
    <cellStyle name="常规_一般预算收支平衡表" xfId="14"/>
    <cellStyle name="常规_一般预算收支平衡表_1" xfId="15"/>
    <cellStyle name="常规_一般预算收支平衡表_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40"/>
  <sheetViews>
    <sheetView zoomScale="40" zoomScaleNormal="40" workbookViewId="0">
      <selection activeCell="A18" sqref="A18"/>
    </sheetView>
  </sheetViews>
  <sheetFormatPr defaultColWidth="9" defaultRowHeight="15"/>
  <cols>
    <col min="1" max="1" width="40" customWidth="1"/>
    <col min="2" max="2" width="8.08203125" customWidth="1"/>
    <col min="3" max="3" width="7.75" style="116" customWidth="1"/>
    <col min="4" max="4" width="10" customWidth="1"/>
    <col min="5" max="5" width="28.33203125" customWidth="1"/>
    <col min="6" max="6" width="8.08203125" customWidth="1"/>
    <col min="7" max="7" width="8.33203125" customWidth="1"/>
    <col min="8" max="8" width="9.4140625" customWidth="1"/>
  </cols>
  <sheetData>
    <row r="1" spans="1:8" ht="22.5" customHeight="1">
      <c r="A1" s="117" t="s">
        <v>0</v>
      </c>
    </row>
    <row r="2" spans="1:8" ht="25" customHeight="1">
      <c r="A2" s="168" t="s">
        <v>1</v>
      </c>
      <c r="B2" s="168"/>
      <c r="C2" s="168"/>
      <c r="D2" s="168"/>
      <c r="E2" s="168"/>
      <c r="F2" s="168"/>
      <c r="G2" s="168"/>
      <c r="H2" s="168"/>
    </row>
    <row r="3" spans="1:8" ht="14.25" customHeight="1">
      <c r="A3" s="118"/>
      <c r="B3" s="118"/>
      <c r="C3" s="119"/>
      <c r="D3" s="118"/>
      <c r="E3" s="118"/>
      <c r="F3" s="118"/>
      <c r="G3" s="169" t="s">
        <v>2</v>
      </c>
      <c r="H3" s="169"/>
    </row>
    <row r="4" spans="1:8" s="115" customFormat="1" ht="18" customHeight="1">
      <c r="A4" s="170" t="s">
        <v>3</v>
      </c>
      <c r="B4" s="170"/>
      <c r="C4" s="170"/>
      <c r="D4" s="170"/>
      <c r="E4" s="171" t="s">
        <v>4</v>
      </c>
      <c r="F4" s="172"/>
      <c r="G4" s="172"/>
      <c r="H4" s="173"/>
    </row>
    <row r="5" spans="1:8" s="115" customFormat="1" ht="37" customHeight="1">
      <c r="A5" s="121" t="s">
        <v>5</v>
      </c>
      <c r="B5" s="122" t="s">
        <v>6</v>
      </c>
      <c r="C5" s="122" t="s">
        <v>7</v>
      </c>
      <c r="D5" s="122" t="s">
        <v>8</v>
      </c>
      <c r="E5" s="120" t="s">
        <v>5</v>
      </c>
      <c r="F5" s="122" t="s">
        <v>6</v>
      </c>
      <c r="G5" s="122" t="s">
        <v>7</v>
      </c>
      <c r="H5" s="122" t="s">
        <v>8</v>
      </c>
    </row>
    <row r="6" spans="1:8" ht="24" customHeight="1">
      <c r="A6" s="123" t="s">
        <v>9</v>
      </c>
      <c r="B6" s="124">
        <f>B7+B35+B8+B36+B37++B40</f>
        <v>225094</v>
      </c>
      <c r="C6" s="124">
        <f>C7+C8+C36+C37+C40+C35</f>
        <v>-28847</v>
      </c>
      <c r="D6" s="124">
        <f>D7+D35+D8+D36+D37++D40</f>
        <v>196247</v>
      </c>
      <c r="E6" s="125" t="s">
        <v>10</v>
      </c>
      <c r="F6" s="124">
        <f t="shared" ref="F6:H6" si="0">F7+F8+F13+F14</f>
        <v>225094</v>
      </c>
      <c r="G6" s="124">
        <f t="shared" si="0"/>
        <v>-28847</v>
      </c>
      <c r="H6" s="124">
        <f t="shared" si="0"/>
        <v>196247</v>
      </c>
    </row>
    <row r="7" spans="1:8" ht="24" customHeight="1">
      <c r="A7" s="126" t="s">
        <v>11</v>
      </c>
      <c r="B7" s="127">
        <v>36266</v>
      </c>
      <c r="C7" s="125"/>
      <c r="D7" s="124">
        <f t="shared" ref="D7:D10" si="1">B7+C7</f>
        <v>36266</v>
      </c>
      <c r="E7" s="126" t="s">
        <v>12</v>
      </c>
      <c r="F7" s="128">
        <v>223477</v>
      </c>
      <c r="G7" s="129">
        <v>-28847</v>
      </c>
      <c r="H7" s="130">
        <f t="shared" ref="H7:H12" si="2">F7+G7</f>
        <v>194630</v>
      </c>
    </row>
    <row r="8" spans="1:8" ht="24" customHeight="1">
      <c r="A8" s="126" t="s">
        <v>13</v>
      </c>
      <c r="B8" s="127">
        <f>B9+B15+B34</f>
        <v>122856</v>
      </c>
      <c r="C8" s="131">
        <f>C9+C15+C34</f>
        <v>1789</v>
      </c>
      <c r="D8" s="124">
        <f t="shared" si="1"/>
        <v>124645</v>
      </c>
      <c r="E8" s="126" t="s">
        <v>14</v>
      </c>
      <c r="F8" s="128">
        <f t="shared" ref="F8:H8" si="3">SUM(F9:F12)</f>
        <v>1617</v>
      </c>
      <c r="G8" s="128">
        <f t="shared" si="3"/>
        <v>0</v>
      </c>
      <c r="H8" s="128">
        <f t="shared" si="3"/>
        <v>1617</v>
      </c>
    </row>
    <row r="9" spans="1:8" ht="24" customHeight="1">
      <c r="A9" s="132" t="s">
        <v>15</v>
      </c>
      <c r="B9" s="127">
        <f>B10+B11+B12+B13+B14</f>
        <v>10661</v>
      </c>
      <c r="C9" s="131">
        <f>C10+C11+C12+C13+C14</f>
        <v>0</v>
      </c>
      <c r="D9" s="124">
        <f t="shared" si="1"/>
        <v>10661</v>
      </c>
      <c r="E9" s="133" t="s">
        <v>16</v>
      </c>
      <c r="F9" s="134">
        <v>811</v>
      </c>
      <c r="G9" s="135"/>
      <c r="H9" s="130">
        <f t="shared" si="2"/>
        <v>811</v>
      </c>
    </row>
    <row r="10" spans="1:8" ht="24" customHeight="1">
      <c r="A10" s="136" t="s">
        <v>17</v>
      </c>
      <c r="B10" s="137">
        <v>3590</v>
      </c>
      <c r="C10" s="125"/>
      <c r="D10" s="124">
        <f t="shared" si="1"/>
        <v>3590</v>
      </c>
      <c r="E10" s="133" t="s">
        <v>18</v>
      </c>
      <c r="F10" s="134">
        <v>169</v>
      </c>
      <c r="G10" s="135"/>
      <c r="H10" s="130">
        <f t="shared" si="2"/>
        <v>169</v>
      </c>
    </row>
    <row r="11" spans="1:8" ht="24" customHeight="1">
      <c r="A11" s="136" t="s">
        <v>19</v>
      </c>
      <c r="B11" s="137"/>
      <c r="C11" s="125"/>
      <c r="D11" s="124"/>
      <c r="E11" s="133" t="s">
        <v>20</v>
      </c>
      <c r="F11" s="134">
        <v>64</v>
      </c>
      <c r="G11" s="135"/>
      <c r="H11" s="130">
        <f t="shared" si="2"/>
        <v>64</v>
      </c>
    </row>
    <row r="12" spans="1:8" ht="24" customHeight="1">
      <c r="A12" s="136" t="s">
        <v>21</v>
      </c>
      <c r="B12" s="138">
        <v>315</v>
      </c>
      <c r="C12" s="139"/>
      <c r="D12" s="124">
        <f t="shared" ref="D12:D20" si="4">B12+C12</f>
        <v>315</v>
      </c>
      <c r="E12" s="133" t="s">
        <v>22</v>
      </c>
      <c r="F12" s="134">
        <f>793-220</f>
        <v>573</v>
      </c>
      <c r="G12" s="135"/>
      <c r="H12" s="130">
        <f t="shared" si="2"/>
        <v>573</v>
      </c>
    </row>
    <row r="13" spans="1:8" ht="37" customHeight="1">
      <c r="A13" s="136" t="s">
        <v>23</v>
      </c>
      <c r="B13" s="140">
        <v>864</v>
      </c>
      <c r="C13" s="139"/>
      <c r="D13" s="124">
        <f t="shared" si="4"/>
        <v>864</v>
      </c>
      <c r="E13" s="141" t="s">
        <v>24</v>
      </c>
      <c r="F13" s="134"/>
      <c r="G13" s="135"/>
      <c r="H13" s="130"/>
    </row>
    <row r="14" spans="1:8" ht="24" customHeight="1">
      <c r="A14" s="136" t="s">
        <v>25</v>
      </c>
      <c r="B14" s="142">
        <v>5892</v>
      </c>
      <c r="C14" s="139"/>
      <c r="D14" s="124">
        <f t="shared" si="4"/>
        <v>5892</v>
      </c>
      <c r="E14" s="126" t="s">
        <v>26</v>
      </c>
      <c r="F14" s="134"/>
      <c r="G14" s="135"/>
      <c r="H14" s="130"/>
    </row>
    <row r="15" spans="1:8" ht="24" customHeight="1">
      <c r="A15" s="132" t="s">
        <v>27</v>
      </c>
      <c r="B15" s="127">
        <f>SUM(B16:B33)</f>
        <v>85918</v>
      </c>
      <c r="C15" s="131">
        <f>SUM(C16:C33)</f>
        <v>1789</v>
      </c>
      <c r="D15" s="124">
        <f t="shared" si="4"/>
        <v>87707</v>
      </c>
      <c r="E15" s="126"/>
      <c r="F15" s="134"/>
      <c r="G15" s="135"/>
      <c r="H15" s="130"/>
    </row>
    <row r="16" spans="1:8" ht="24" customHeight="1">
      <c r="A16" s="136" t="s">
        <v>28</v>
      </c>
      <c r="B16" s="127">
        <v>576</v>
      </c>
      <c r="C16" s="125"/>
      <c r="D16" s="124">
        <f t="shared" si="4"/>
        <v>576</v>
      </c>
      <c r="E16" s="143"/>
      <c r="F16" s="130"/>
      <c r="G16" s="130"/>
      <c r="H16" s="130"/>
    </row>
    <row r="17" spans="1:8" ht="24" customHeight="1">
      <c r="A17" s="144" t="s">
        <v>29</v>
      </c>
      <c r="B17" s="137">
        <v>26531</v>
      </c>
      <c r="C17" s="125">
        <v>1789</v>
      </c>
      <c r="D17" s="124">
        <f t="shared" si="4"/>
        <v>28320</v>
      </c>
      <c r="E17" s="143"/>
      <c r="F17" s="145"/>
      <c r="G17" s="145"/>
      <c r="H17" s="130"/>
    </row>
    <row r="18" spans="1:8" ht="39" customHeight="1">
      <c r="A18" s="144" t="s">
        <v>30</v>
      </c>
      <c r="B18" s="137">
        <v>360</v>
      </c>
      <c r="C18" s="125"/>
      <c r="D18" s="124">
        <f t="shared" si="4"/>
        <v>360</v>
      </c>
      <c r="E18" s="143"/>
      <c r="F18" s="145"/>
      <c r="G18" s="145"/>
      <c r="H18" s="130"/>
    </row>
    <row r="19" spans="1:8" ht="35" customHeight="1">
      <c r="A19" s="146" t="s">
        <v>31</v>
      </c>
      <c r="B19" s="137">
        <v>9090</v>
      </c>
      <c r="C19" s="125"/>
      <c r="D19" s="124">
        <f t="shared" si="4"/>
        <v>9090</v>
      </c>
      <c r="E19" s="143"/>
      <c r="F19" s="145"/>
      <c r="G19" s="145"/>
      <c r="H19" s="130"/>
    </row>
    <row r="20" spans="1:8" ht="24" customHeight="1">
      <c r="A20" s="146" t="s">
        <v>32</v>
      </c>
      <c r="B20" s="137">
        <f>33+463</f>
        <v>496</v>
      </c>
      <c r="C20" s="125"/>
      <c r="D20" s="124">
        <f t="shared" si="4"/>
        <v>496</v>
      </c>
      <c r="E20" s="143"/>
      <c r="F20" s="145"/>
      <c r="G20" s="145"/>
      <c r="H20" s="130"/>
    </row>
    <row r="21" spans="1:8" ht="24" customHeight="1">
      <c r="A21" s="146" t="s">
        <v>33</v>
      </c>
      <c r="B21" s="137"/>
      <c r="C21" s="125"/>
      <c r="D21" s="124"/>
      <c r="E21" s="147"/>
      <c r="F21" s="148"/>
      <c r="G21" s="148"/>
      <c r="H21" s="130"/>
    </row>
    <row r="22" spans="1:8" ht="24" customHeight="1">
      <c r="A22" s="146" t="s">
        <v>34</v>
      </c>
      <c r="B22" s="137"/>
      <c r="C22" s="125"/>
      <c r="D22" s="124"/>
      <c r="E22" s="143"/>
      <c r="F22" s="145"/>
      <c r="G22" s="145"/>
      <c r="H22" s="130"/>
    </row>
    <row r="23" spans="1:8" ht="24" customHeight="1">
      <c r="A23" s="146" t="s">
        <v>35</v>
      </c>
      <c r="B23" s="137"/>
      <c r="C23" s="125"/>
      <c r="D23" s="124"/>
      <c r="E23" s="143"/>
      <c r="F23" s="145"/>
      <c r="G23" s="145"/>
      <c r="H23" s="130"/>
    </row>
    <row r="24" spans="1:8" ht="31" customHeight="1">
      <c r="A24" s="146" t="s">
        <v>36</v>
      </c>
      <c r="B24" s="137">
        <f>259+30+366</f>
        <v>655</v>
      </c>
      <c r="C24" s="125"/>
      <c r="D24" s="124">
        <f t="shared" ref="D24:D30" si="5">B24+C24</f>
        <v>655</v>
      </c>
      <c r="E24" s="149"/>
      <c r="F24" s="145"/>
      <c r="G24" s="145"/>
      <c r="H24" s="130"/>
    </row>
    <row r="25" spans="1:8" ht="24" customHeight="1">
      <c r="A25" s="146" t="s">
        <v>37</v>
      </c>
      <c r="B25" s="137">
        <v>1194</v>
      </c>
      <c r="C25" s="125"/>
      <c r="D25" s="124">
        <f t="shared" si="5"/>
        <v>1194</v>
      </c>
      <c r="E25" s="143"/>
      <c r="F25" s="145"/>
      <c r="G25" s="145"/>
      <c r="H25" s="130"/>
    </row>
    <row r="26" spans="1:8" ht="24" customHeight="1">
      <c r="A26" s="146" t="s">
        <v>38</v>
      </c>
      <c r="B26" s="137">
        <v>5208</v>
      </c>
      <c r="C26" s="125"/>
      <c r="D26" s="124">
        <f t="shared" si="5"/>
        <v>5208</v>
      </c>
      <c r="E26" s="143"/>
      <c r="F26" s="145"/>
      <c r="G26" s="145"/>
      <c r="H26" s="130"/>
    </row>
    <row r="27" spans="1:8" ht="24" customHeight="1">
      <c r="A27" s="146" t="s">
        <v>39</v>
      </c>
      <c r="B27" s="137">
        <f>10+8407</f>
        <v>8417</v>
      </c>
      <c r="C27" s="125"/>
      <c r="D27" s="124">
        <f t="shared" si="5"/>
        <v>8417</v>
      </c>
      <c r="E27" s="143"/>
      <c r="F27" s="145"/>
      <c r="G27" s="145"/>
      <c r="H27" s="130"/>
    </row>
    <row r="28" spans="1:8" ht="24" customHeight="1">
      <c r="A28" s="144" t="s">
        <v>40</v>
      </c>
      <c r="B28" s="137">
        <v>15527</v>
      </c>
      <c r="C28" s="125"/>
      <c r="D28" s="124">
        <f t="shared" si="5"/>
        <v>15527</v>
      </c>
      <c r="E28" s="143"/>
      <c r="F28" s="145"/>
      <c r="G28" s="145"/>
      <c r="H28" s="130"/>
    </row>
    <row r="29" spans="1:8" ht="24" customHeight="1">
      <c r="A29" s="146" t="s">
        <v>41</v>
      </c>
      <c r="B29" s="137">
        <v>4524</v>
      </c>
      <c r="C29" s="125"/>
      <c r="D29" s="124">
        <f t="shared" si="5"/>
        <v>4524</v>
      </c>
      <c r="E29" s="143"/>
      <c r="F29" s="145"/>
      <c r="G29" s="145"/>
      <c r="H29" s="130"/>
    </row>
    <row r="30" spans="1:8" ht="24" customHeight="1">
      <c r="A30" s="146" t="s">
        <v>42</v>
      </c>
      <c r="B30" s="137">
        <v>922</v>
      </c>
      <c r="C30" s="125"/>
      <c r="D30" s="124">
        <f t="shared" si="5"/>
        <v>922</v>
      </c>
      <c r="E30" s="150"/>
      <c r="F30" s="145"/>
      <c r="G30" s="145"/>
      <c r="H30" s="130"/>
    </row>
    <row r="31" spans="1:8" ht="24" customHeight="1">
      <c r="A31" s="146" t="s">
        <v>43</v>
      </c>
      <c r="B31" s="137"/>
      <c r="C31" s="125"/>
      <c r="D31" s="124"/>
      <c r="E31" s="151"/>
      <c r="F31" s="145"/>
      <c r="G31" s="145"/>
      <c r="H31" s="130"/>
    </row>
    <row r="32" spans="1:8" ht="24" customHeight="1">
      <c r="A32" s="146" t="s">
        <v>44</v>
      </c>
      <c r="B32" s="137">
        <f>6074+308+4484+70+835+20+32</f>
        <v>11823</v>
      </c>
      <c r="C32" s="125"/>
      <c r="D32" s="124">
        <f t="shared" ref="D32:D39" si="6">B32+C32</f>
        <v>11823</v>
      </c>
      <c r="E32" s="151"/>
      <c r="F32" s="145"/>
      <c r="G32" s="145"/>
      <c r="H32" s="130"/>
    </row>
    <row r="33" spans="1:8" ht="24" customHeight="1">
      <c r="A33" s="146" t="s">
        <v>45</v>
      </c>
      <c r="B33" s="137">
        <f>651-56</f>
        <v>595</v>
      </c>
      <c r="C33" s="125"/>
      <c r="D33" s="124">
        <f t="shared" si="6"/>
        <v>595</v>
      </c>
      <c r="E33" s="151"/>
      <c r="F33" s="145"/>
      <c r="G33" s="145"/>
      <c r="H33" s="130"/>
    </row>
    <row r="34" spans="1:8" ht="24" customHeight="1">
      <c r="A34" s="132" t="s">
        <v>46</v>
      </c>
      <c r="B34" s="127">
        <f>78+26199</f>
        <v>26277</v>
      </c>
      <c r="C34" s="125"/>
      <c r="D34" s="124">
        <f t="shared" si="6"/>
        <v>26277</v>
      </c>
      <c r="E34" s="149"/>
      <c r="F34" s="145"/>
      <c r="G34" s="145"/>
      <c r="H34" s="130"/>
    </row>
    <row r="35" spans="1:8" ht="24" customHeight="1">
      <c r="A35" s="132" t="s">
        <v>47</v>
      </c>
      <c r="B35" s="127">
        <v>14000</v>
      </c>
      <c r="C35" s="125"/>
      <c r="D35" s="124">
        <f t="shared" si="6"/>
        <v>14000</v>
      </c>
      <c r="E35" s="149"/>
      <c r="F35" s="145"/>
      <c r="G35" s="145"/>
      <c r="H35" s="130"/>
    </row>
    <row r="36" spans="1:8" ht="24" customHeight="1">
      <c r="A36" s="126" t="s">
        <v>48</v>
      </c>
      <c r="B36" s="128">
        <v>3165</v>
      </c>
      <c r="C36" s="125">
        <v>-555</v>
      </c>
      <c r="D36" s="124">
        <f t="shared" si="6"/>
        <v>2610</v>
      </c>
      <c r="E36" s="152"/>
      <c r="F36" s="152"/>
      <c r="G36" s="152"/>
      <c r="H36" s="130"/>
    </row>
    <row r="37" spans="1:8" ht="24" customHeight="1">
      <c r="A37" s="141" t="s">
        <v>49</v>
      </c>
      <c r="B37" s="153">
        <f>B38+B39</f>
        <v>48807</v>
      </c>
      <c r="C37" s="129">
        <f>C38+C39</f>
        <v>-30081</v>
      </c>
      <c r="D37" s="124">
        <f t="shared" si="6"/>
        <v>18726</v>
      </c>
      <c r="E37" s="151"/>
      <c r="F37" s="145"/>
      <c r="G37" s="145"/>
      <c r="H37" s="130"/>
    </row>
    <row r="38" spans="1:8" ht="24" customHeight="1">
      <c r="A38" s="154" t="s">
        <v>50</v>
      </c>
      <c r="B38" s="155">
        <v>48807</v>
      </c>
      <c r="C38" s="129">
        <v>-32611</v>
      </c>
      <c r="D38" s="124">
        <f t="shared" si="6"/>
        <v>16196</v>
      </c>
      <c r="E38" s="151"/>
      <c r="F38" s="145"/>
      <c r="G38" s="145"/>
      <c r="H38" s="130"/>
    </row>
    <row r="39" spans="1:8" ht="24" customHeight="1">
      <c r="A39" s="154" t="s">
        <v>51</v>
      </c>
      <c r="B39" s="155">
        <v>0</v>
      </c>
      <c r="C39" s="129">
        <v>2530</v>
      </c>
      <c r="D39" s="124">
        <f t="shared" si="6"/>
        <v>2530</v>
      </c>
      <c r="E39" s="151"/>
      <c r="F39" s="145"/>
      <c r="G39" s="145"/>
      <c r="H39" s="130"/>
    </row>
    <row r="40" spans="1:8" ht="24" customHeight="1">
      <c r="A40" s="156" t="s">
        <v>52</v>
      </c>
      <c r="B40" s="157">
        <v>0</v>
      </c>
      <c r="C40" s="129"/>
      <c r="D40" s="124"/>
      <c r="E40" s="158"/>
      <c r="F40" s="130"/>
      <c r="G40" s="130"/>
      <c r="H40" s="130"/>
    </row>
  </sheetData>
  <mergeCells count="4">
    <mergeCell ref="A2:H2"/>
    <mergeCell ref="G3:H3"/>
    <mergeCell ref="A4:D4"/>
    <mergeCell ref="E4:H4"/>
  </mergeCells>
  <phoneticPr fontId="31" type="noConversion"/>
  <printOptions horizontalCentered="1"/>
  <pageMargins left="0.59027777777777801" right="0.59027777777777801" top="0.98402777777777795" bottom="0.78680555555555598" header="0" footer="0"/>
  <pageSetup paperSize="9" scale="68" orientation="portrait" r:id="rId1"/>
  <headerFooter scaleWithDoc="0" alignWithMargins="0"/>
</worksheet>
</file>

<file path=xl/worksheets/sheet2.xml><?xml version="1.0" encoding="utf-8"?>
<worksheet xmlns="http://schemas.openxmlformats.org/spreadsheetml/2006/main" xmlns:r="http://schemas.openxmlformats.org/officeDocument/2006/relationships">
  <dimension ref="A1:ID29"/>
  <sheetViews>
    <sheetView showZeros="0" zoomScale="70" zoomScaleNormal="70" workbookViewId="0">
      <selection activeCell="E29" sqref="A1:E29"/>
    </sheetView>
  </sheetViews>
  <sheetFormatPr defaultColWidth="9" defaultRowHeight="15"/>
  <cols>
    <col min="1" max="1" width="30.75" style="27" customWidth="1"/>
    <col min="2" max="2" width="11.33203125" style="27" customWidth="1"/>
    <col min="3" max="3" width="11.83203125" style="27" customWidth="1"/>
    <col min="4" max="4" width="8.58203125" style="27" customWidth="1"/>
    <col min="5" max="5" width="12.5" style="27" customWidth="1"/>
    <col min="6" max="6" width="7.58203125" style="27" customWidth="1"/>
    <col min="7" max="7" width="9" style="27"/>
    <col min="8" max="8" width="12" style="27" customWidth="1"/>
    <col min="9" max="238" width="9" style="27"/>
    <col min="239" max="16384" width="9" style="96"/>
  </cols>
  <sheetData>
    <row r="1" spans="1:238" ht="29" customHeight="1">
      <c r="A1" s="97" t="s">
        <v>53</v>
      </c>
    </row>
    <row r="2" spans="1:238" s="92" customFormat="1" ht="27" customHeight="1">
      <c r="A2" s="174" t="s">
        <v>54</v>
      </c>
      <c r="B2" s="174"/>
      <c r="C2" s="174"/>
      <c r="D2" s="174"/>
      <c r="E2" s="174"/>
      <c r="F2" s="98"/>
      <c r="G2" s="98"/>
    </row>
    <row r="3" spans="1:238" s="93" customFormat="1" ht="22" customHeight="1">
      <c r="A3" s="99"/>
      <c r="B3" s="99"/>
      <c r="C3" s="99"/>
      <c r="D3" s="99"/>
      <c r="E3" s="100" t="s">
        <v>2</v>
      </c>
      <c r="F3" s="77"/>
      <c r="G3" s="77"/>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row>
    <row r="4" spans="1:238" s="94" customFormat="1" ht="27" customHeight="1">
      <c r="A4" s="102" t="s">
        <v>55</v>
      </c>
      <c r="B4" s="102" t="s">
        <v>56</v>
      </c>
      <c r="C4" s="102" t="s">
        <v>57</v>
      </c>
      <c r="D4" s="102" t="s">
        <v>58</v>
      </c>
      <c r="E4" s="103" t="s">
        <v>59</v>
      </c>
      <c r="F4" s="104"/>
      <c r="G4" s="104" t="s">
        <v>60</v>
      </c>
      <c r="H4" s="105" t="s">
        <v>61</v>
      </c>
      <c r="I4" s="105"/>
      <c r="J4" s="105" t="s">
        <v>62</v>
      </c>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row>
    <row r="5" spans="1:238" s="93" customFormat="1" ht="22" customHeight="1">
      <c r="A5" s="106" t="s">
        <v>63</v>
      </c>
      <c r="B5" s="107">
        <v>201</v>
      </c>
      <c r="C5" s="108">
        <v>20924.11</v>
      </c>
      <c r="D5" s="108">
        <v>-1799</v>
      </c>
      <c r="E5" s="109">
        <f t="shared" ref="E5:E28" si="0">C5+D5</f>
        <v>19125.11</v>
      </c>
      <c r="F5" s="101"/>
      <c r="G5" s="101">
        <v>-652</v>
      </c>
      <c r="H5" s="101">
        <v>-1118</v>
      </c>
      <c r="I5" s="101">
        <f>G5+H5</f>
        <v>-1770</v>
      </c>
      <c r="J5" s="101">
        <v>-29</v>
      </c>
      <c r="K5" s="101">
        <f>I5+J5</f>
        <v>-1799</v>
      </c>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row>
    <row r="6" spans="1:238" s="93" customFormat="1" ht="22" customHeight="1">
      <c r="A6" s="106" t="s">
        <v>64</v>
      </c>
      <c r="B6" s="107">
        <v>202</v>
      </c>
      <c r="C6" s="108">
        <v>0</v>
      </c>
      <c r="D6" s="108">
        <v>0</v>
      </c>
      <c r="E6" s="109">
        <f t="shared" si="0"/>
        <v>0</v>
      </c>
      <c r="F6" s="101"/>
      <c r="G6" s="101"/>
      <c r="H6" s="101"/>
      <c r="I6" s="101">
        <f t="shared" ref="I6:I28" si="1">G6+H6</f>
        <v>0</v>
      </c>
      <c r="J6" s="101"/>
      <c r="K6" s="101">
        <f t="shared" ref="K6:K28" si="2">I6+J6</f>
        <v>0</v>
      </c>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row>
    <row r="7" spans="1:238" s="93" customFormat="1" ht="22" customHeight="1">
      <c r="A7" s="106" t="s">
        <v>65</v>
      </c>
      <c r="B7" s="107">
        <v>203</v>
      </c>
      <c r="C7" s="108">
        <v>43</v>
      </c>
      <c r="D7" s="108">
        <v>0</v>
      </c>
      <c r="E7" s="109">
        <f t="shared" si="0"/>
        <v>43</v>
      </c>
      <c r="F7" s="101"/>
      <c r="G7" s="101"/>
      <c r="H7" s="101"/>
      <c r="I7" s="101">
        <f t="shared" si="1"/>
        <v>0</v>
      </c>
      <c r="J7" s="101"/>
      <c r="K7" s="101">
        <f t="shared" si="2"/>
        <v>0</v>
      </c>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row>
    <row r="8" spans="1:238" s="93" customFormat="1" ht="22" customHeight="1">
      <c r="A8" s="106" t="s">
        <v>66</v>
      </c>
      <c r="B8" s="107">
        <v>204</v>
      </c>
      <c r="C8" s="108">
        <v>8595.7900000000009</v>
      </c>
      <c r="D8" s="108">
        <v>-659</v>
      </c>
      <c r="E8" s="109">
        <f t="shared" si="0"/>
        <v>7936.79</v>
      </c>
      <c r="F8" s="101"/>
      <c r="G8" s="101">
        <v>-140</v>
      </c>
      <c r="H8" s="101">
        <f>-330-88</f>
        <v>-418</v>
      </c>
      <c r="I8" s="101">
        <f t="shared" si="1"/>
        <v>-558</v>
      </c>
      <c r="J8" s="101">
        <v>-101</v>
      </c>
      <c r="K8" s="101">
        <f t="shared" si="2"/>
        <v>-659</v>
      </c>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row>
    <row r="9" spans="1:238" s="93" customFormat="1" ht="22" customHeight="1">
      <c r="A9" s="106" t="s">
        <v>67</v>
      </c>
      <c r="B9" s="107">
        <v>205</v>
      </c>
      <c r="C9" s="108">
        <v>42764.04</v>
      </c>
      <c r="D9" s="108">
        <v>-2474</v>
      </c>
      <c r="E9" s="109">
        <f t="shared" si="0"/>
        <v>40290.04</v>
      </c>
      <c r="F9" s="101"/>
      <c r="G9" s="101">
        <v>-1919</v>
      </c>
      <c r="H9" s="101">
        <v>-469</v>
      </c>
      <c r="I9" s="101">
        <f t="shared" si="1"/>
        <v>-2388</v>
      </c>
      <c r="J9" s="101">
        <v>-86</v>
      </c>
      <c r="K9" s="101">
        <f t="shared" si="2"/>
        <v>-2474</v>
      </c>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row>
    <row r="10" spans="1:238" s="93" customFormat="1" ht="22" customHeight="1">
      <c r="A10" s="106" t="s">
        <v>68</v>
      </c>
      <c r="B10" s="107">
        <v>206</v>
      </c>
      <c r="C10" s="108">
        <v>49</v>
      </c>
      <c r="D10" s="108">
        <v>0</v>
      </c>
      <c r="E10" s="109">
        <f t="shared" si="0"/>
        <v>49</v>
      </c>
      <c r="F10" s="101"/>
      <c r="G10" s="101"/>
      <c r="H10" s="101"/>
      <c r="I10" s="101">
        <f t="shared" si="1"/>
        <v>0</v>
      </c>
      <c r="J10" s="101"/>
      <c r="K10" s="101">
        <f t="shared" si="2"/>
        <v>0</v>
      </c>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row>
    <row r="11" spans="1:238" s="93" customFormat="1" ht="22" customHeight="1">
      <c r="A11" s="106" t="s">
        <v>69</v>
      </c>
      <c r="B11" s="107">
        <v>207</v>
      </c>
      <c r="C11" s="108">
        <v>1471</v>
      </c>
      <c r="D11" s="108">
        <v>-72</v>
      </c>
      <c r="E11" s="109">
        <f t="shared" si="0"/>
        <v>1399</v>
      </c>
      <c r="F11" s="101"/>
      <c r="G11" s="101">
        <v>-1</v>
      </c>
      <c r="H11" s="101">
        <v>-61</v>
      </c>
      <c r="I11" s="101">
        <f t="shared" si="1"/>
        <v>-62</v>
      </c>
      <c r="J11" s="101">
        <f>-8-2</f>
        <v>-10</v>
      </c>
      <c r="K11" s="101">
        <f t="shared" si="2"/>
        <v>-72</v>
      </c>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row>
    <row r="12" spans="1:238" s="93" customFormat="1" ht="22" customHeight="1">
      <c r="A12" s="106" t="s">
        <v>70</v>
      </c>
      <c r="B12" s="107">
        <v>208</v>
      </c>
      <c r="C12" s="108">
        <v>31304.73</v>
      </c>
      <c r="D12" s="108">
        <v>-4810</v>
      </c>
      <c r="E12" s="109">
        <f t="shared" si="0"/>
        <v>26494.73</v>
      </c>
      <c r="F12" s="101"/>
      <c r="G12" s="101">
        <v>-3182</v>
      </c>
      <c r="H12" s="101">
        <f>-395-1072</f>
        <v>-1467</v>
      </c>
      <c r="I12" s="101">
        <f t="shared" si="1"/>
        <v>-4649</v>
      </c>
      <c r="J12" s="101">
        <v>-161</v>
      </c>
      <c r="K12" s="101">
        <f t="shared" si="2"/>
        <v>-4810</v>
      </c>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row>
    <row r="13" spans="1:238" s="93" customFormat="1" ht="22" customHeight="1">
      <c r="A13" s="106" t="s">
        <v>71</v>
      </c>
      <c r="B13" s="107">
        <v>210</v>
      </c>
      <c r="C13" s="108">
        <v>34907.730000000003</v>
      </c>
      <c r="D13" s="108">
        <v>-469</v>
      </c>
      <c r="E13" s="109">
        <f t="shared" si="0"/>
        <v>34438.730000000003</v>
      </c>
      <c r="F13" s="101"/>
      <c r="G13" s="101">
        <v>-194</v>
      </c>
      <c r="H13" s="101">
        <v>-268</v>
      </c>
      <c r="I13" s="101">
        <f t="shared" si="1"/>
        <v>-462</v>
      </c>
      <c r="J13" s="101">
        <v>-7</v>
      </c>
      <c r="K13" s="101">
        <f t="shared" si="2"/>
        <v>-469</v>
      </c>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row>
    <row r="14" spans="1:238" s="93" customFormat="1" ht="22" customHeight="1">
      <c r="A14" s="106" t="s">
        <v>72</v>
      </c>
      <c r="B14" s="107">
        <v>211</v>
      </c>
      <c r="C14" s="108">
        <v>8915.07</v>
      </c>
      <c r="D14" s="108">
        <v>-3142</v>
      </c>
      <c r="E14" s="109">
        <f t="shared" si="0"/>
        <v>5773.07</v>
      </c>
      <c r="F14" s="101"/>
      <c r="G14" s="101"/>
      <c r="H14" s="101">
        <f>-1675-139</f>
        <v>-1814</v>
      </c>
      <c r="I14" s="101">
        <f t="shared" si="1"/>
        <v>-1814</v>
      </c>
      <c r="J14" s="101">
        <v>-1328</v>
      </c>
      <c r="K14" s="101">
        <f t="shared" si="2"/>
        <v>-3142</v>
      </c>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row>
    <row r="15" spans="1:238" s="93" customFormat="1" ht="22" customHeight="1">
      <c r="A15" s="106" t="s">
        <v>73</v>
      </c>
      <c r="B15" s="107">
        <v>212</v>
      </c>
      <c r="C15" s="108">
        <v>12669.62</v>
      </c>
      <c r="D15" s="108">
        <v>-439</v>
      </c>
      <c r="E15" s="109">
        <f t="shared" si="0"/>
        <v>12230.62</v>
      </c>
      <c r="F15" s="101"/>
      <c r="G15" s="101">
        <v>-1</v>
      </c>
      <c r="H15" s="101">
        <f>-202-236</f>
        <v>-438</v>
      </c>
      <c r="I15" s="101">
        <f t="shared" si="1"/>
        <v>-439</v>
      </c>
      <c r="J15" s="101"/>
      <c r="K15" s="101">
        <f t="shared" si="2"/>
        <v>-439</v>
      </c>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row>
    <row r="16" spans="1:238" s="93" customFormat="1" ht="22" customHeight="1">
      <c r="A16" s="106" t="s">
        <v>74</v>
      </c>
      <c r="B16" s="107">
        <v>213</v>
      </c>
      <c r="C16" s="108">
        <v>37210.68</v>
      </c>
      <c r="D16" s="108">
        <v>-3463</v>
      </c>
      <c r="E16" s="109">
        <f t="shared" si="0"/>
        <v>33747.68</v>
      </c>
      <c r="F16" s="101"/>
      <c r="G16" s="101">
        <v>-23</v>
      </c>
      <c r="H16" s="101">
        <f>-548-72</f>
        <v>-620</v>
      </c>
      <c r="I16" s="101">
        <f t="shared" si="1"/>
        <v>-643</v>
      </c>
      <c r="J16" s="101">
        <f>-2818-2</f>
        <v>-2820</v>
      </c>
      <c r="K16" s="101">
        <f t="shared" si="2"/>
        <v>-3463</v>
      </c>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row>
    <row r="17" spans="1:233" s="93" customFormat="1" ht="22" customHeight="1">
      <c r="A17" s="106" t="s">
        <v>75</v>
      </c>
      <c r="B17" s="107">
        <v>214</v>
      </c>
      <c r="C17" s="108">
        <v>1761.91</v>
      </c>
      <c r="D17" s="108">
        <v>-350</v>
      </c>
      <c r="E17" s="109">
        <f t="shared" si="0"/>
        <v>1411.91</v>
      </c>
      <c r="F17" s="101"/>
      <c r="G17" s="101">
        <v>-224</v>
      </c>
      <c r="H17" s="101">
        <v>-123</v>
      </c>
      <c r="I17" s="101">
        <f t="shared" si="1"/>
        <v>-347</v>
      </c>
      <c r="J17" s="101">
        <v>-3</v>
      </c>
      <c r="K17" s="101">
        <f t="shared" si="2"/>
        <v>-350</v>
      </c>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row>
    <row r="18" spans="1:233" s="93" customFormat="1" ht="22" customHeight="1">
      <c r="A18" s="106" t="s">
        <v>76</v>
      </c>
      <c r="B18" s="107">
        <v>215</v>
      </c>
      <c r="C18" s="108">
        <v>701.98</v>
      </c>
      <c r="D18" s="108">
        <v>-6</v>
      </c>
      <c r="E18" s="109">
        <f t="shared" si="0"/>
        <v>695.98</v>
      </c>
      <c r="F18" s="101"/>
      <c r="G18" s="101">
        <v>-5</v>
      </c>
      <c r="H18" s="101">
        <v>-1</v>
      </c>
      <c r="I18" s="101">
        <f t="shared" si="1"/>
        <v>-6</v>
      </c>
      <c r="J18" s="101"/>
      <c r="K18" s="101">
        <f t="shared" si="2"/>
        <v>-6</v>
      </c>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row>
    <row r="19" spans="1:233" s="93" customFormat="1" ht="22" customHeight="1">
      <c r="A19" s="106" t="s">
        <v>77</v>
      </c>
      <c r="B19" s="107">
        <v>216</v>
      </c>
      <c r="C19" s="108">
        <v>717</v>
      </c>
      <c r="D19" s="108">
        <v>-89</v>
      </c>
      <c r="E19" s="109">
        <f t="shared" si="0"/>
        <v>628</v>
      </c>
      <c r="F19" s="101"/>
      <c r="G19" s="101">
        <v>-85</v>
      </c>
      <c r="H19" s="101">
        <v>-4</v>
      </c>
      <c r="I19" s="101">
        <f t="shared" si="1"/>
        <v>-89</v>
      </c>
      <c r="J19" s="101"/>
      <c r="K19" s="101">
        <f t="shared" si="2"/>
        <v>-89</v>
      </c>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row>
    <row r="20" spans="1:233" s="93" customFormat="1" ht="22" customHeight="1">
      <c r="A20" s="106" t="s">
        <v>78</v>
      </c>
      <c r="B20" s="107">
        <v>217</v>
      </c>
      <c r="C20" s="108">
        <v>0</v>
      </c>
      <c r="D20" s="108">
        <v>0</v>
      </c>
      <c r="E20" s="109">
        <f t="shared" si="0"/>
        <v>0</v>
      </c>
      <c r="F20" s="101"/>
      <c r="G20" s="101"/>
      <c r="H20" s="101"/>
      <c r="I20" s="101">
        <f t="shared" si="1"/>
        <v>0</v>
      </c>
      <c r="J20" s="101"/>
      <c r="K20" s="101">
        <f t="shared" si="2"/>
        <v>0</v>
      </c>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row>
    <row r="21" spans="1:233" s="93" customFormat="1" ht="22" customHeight="1">
      <c r="A21" s="106" t="s">
        <v>79</v>
      </c>
      <c r="B21" s="107">
        <v>220</v>
      </c>
      <c r="C21" s="108">
        <v>837</v>
      </c>
      <c r="D21" s="108">
        <v>-1087</v>
      </c>
      <c r="E21" s="109">
        <f t="shared" si="0"/>
        <v>-250</v>
      </c>
      <c r="F21" s="101"/>
      <c r="G21" s="101">
        <v>-80</v>
      </c>
      <c r="H21" s="101">
        <v>-33</v>
      </c>
      <c r="I21" s="101">
        <f t="shared" si="1"/>
        <v>-113</v>
      </c>
      <c r="J21" s="101">
        <v>-974</v>
      </c>
      <c r="K21" s="101">
        <f t="shared" si="2"/>
        <v>-1087</v>
      </c>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row>
    <row r="22" spans="1:233" s="93" customFormat="1" ht="22" customHeight="1">
      <c r="A22" s="106" t="s">
        <v>80</v>
      </c>
      <c r="B22" s="107">
        <v>221</v>
      </c>
      <c r="C22" s="108">
        <v>5542</v>
      </c>
      <c r="D22" s="108">
        <v>-413</v>
      </c>
      <c r="E22" s="109">
        <f t="shared" si="0"/>
        <v>5129</v>
      </c>
      <c r="F22" s="101"/>
      <c r="G22" s="101"/>
      <c r="H22" s="101">
        <v>-327</v>
      </c>
      <c r="I22" s="101">
        <f t="shared" si="1"/>
        <v>-327</v>
      </c>
      <c r="J22" s="101">
        <v>-86</v>
      </c>
      <c r="K22" s="101">
        <f t="shared" si="2"/>
        <v>-413</v>
      </c>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row>
    <row r="23" spans="1:233" s="93" customFormat="1" ht="22" customHeight="1">
      <c r="A23" s="106" t="s">
        <v>81</v>
      </c>
      <c r="B23" s="107">
        <v>222</v>
      </c>
      <c r="C23" s="108">
        <v>95</v>
      </c>
      <c r="D23" s="108">
        <v>0</v>
      </c>
      <c r="E23" s="109">
        <f t="shared" si="0"/>
        <v>95</v>
      </c>
      <c r="F23" s="101"/>
      <c r="G23" s="101"/>
      <c r="H23" s="101"/>
      <c r="I23" s="101">
        <f t="shared" si="1"/>
        <v>0</v>
      </c>
      <c r="J23" s="101"/>
      <c r="K23" s="101">
        <f t="shared" si="2"/>
        <v>0</v>
      </c>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row>
    <row r="24" spans="1:233" s="93" customFormat="1" ht="22" customHeight="1">
      <c r="A24" s="110" t="s">
        <v>82</v>
      </c>
      <c r="B24" s="111">
        <v>227</v>
      </c>
      <c r="C24" s="108">
        <v>2000</v>
      </c>
      <c r="D24" s="108">
        <v>-627</v>
      </c>
      <c r="E24" s="109">
        <f t="shared" si="0"/>
        <v>1373</v>
      </c>
      <c r="F24" s="101"/>
      <c r="G24" s="101"/>
      <c r="H24" s="101">
        <v>-627</v>
      </c>
      <c r="I24" s="101">
        <f t="shared" si="1"/>
        <v>-627</v>
      </c>
      <c r="J24" s="101"/>
      <c r="K24" s="101">
        <f t="shared" si="2"/>
        <v>-627</v>
      </c>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row>
    <row r="25" spans="1:233" s="93" customFormat="1" ht="22" customHeight="1">
      <c r="A25" s="106" t="s">
        <v>83</v>
      </c>
      <c r="B25" s="107">
        <v>229</v>
      </c>
      <c r="C25" s="108">
        <v>10401</v>
      </c>
      <c r="D25" s="108">
        <v>-8785</v>
      </c>
      <c r="E25" s="109">
        <f t="shared" si="0"/>
        <v>1616</v>
      </c>
      <c r="F25" s="101"/>
      <c r="G25" s="101">
        <v>-8813</v>
      </c>
      <c r="H25" s="101">
        <f>88-2721+395+72+1675+202+317</f>
        <v>28</v>
      </c>
      <c r="I25" s="101">
        <f t="shared" si="1"/>
        <v>-8785</v>
      </c>
      <c r="J25" s="101"/>
      <c r="K25" s="101">
        <f t="shared" si="2"/>
        <v>-8785</v>
      </c>
      <c r="L25" s="101">
        <v>317</v>
      </c>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row>
    <row r="26" spans="1:233" s="95" customFormat="1" ht="22" customHeight="1">
      <c r="A26" s="106" t="s">
        <v>84</v>
      </c>
      <c r="B26" s="111">
        <v>231</v>
      </c>
      <c r="C26" s="108">
        <v>1001</v>
      </c>
      <c r="D26" s="108">
        <v>-8</v>
      </c>
      <c r="E26" s="109">
        <f t="shared" si="0"/>
        <v>993</v>
      </c>
      <c r="H26" s="95">
        <v>-8</v>
      </c>
      <c r="I26" s="101">
        <f t="shared" si="1"/>
        <v>-8</v>
      </c>
      <c r="K26" s="101">
        <f t="shared" si="2"/>
        <v>-8</v>
      </c>
    </row>
    <row r="27" spans="1:233" s="93" customFormat="1" ht="22" customHeight="1">
      <c r="A27" s="106" t="s">
        <v>85</v>
      </c>
      <c r="B27" s="107">
        <v>232</v>
      </c>
      <c r="C27" s="108">
        <v>1365</v>
      </c>
      <c r="D27" s="108">
        <v>-142</v>
      </c>
      <c r="E27" s="109">
        <f t="shared" si="0"/>
        <v>1223</v>
      </c>
      <c r="F27" s="101"/>
      <c r="G27" s="101"/>
      <c r="H27" s="101">
        <v>-142</v>
      </c>
      <c r="I27" s="101">
        <f t="shared" si="1"/>
        <v>-142</v>
      </c>
      <c r="J27" s="101"/>
      <c r="K27" s="101">
        <f t="shared" si="2"/>
        <v>-142</v>
      </c>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row>
    <row r="28" spans="1:233" s="93" customFormat="1" ht="22" customHeight="1">
      <c r="A28" s="106" t="s">
        <v>86</v>
      </c>
      <c r="B28" s="107">
        <v>233</v>
      </c>
      <c r="C28" s="108">
        <v>200</v>
      </c>
      <c r="D28" s="108">
        <v>-13</v>
      </c>
      <c r="E28" s="109">
        <f t="shared" si="0"/>
        <v>187</v>
      </c>
      <c r="F28" s="101"/>
      <c r="G28" s="101"/>
      <c r="H28" s="101">
        <v>-13</v>
      </c>
      <c r="I28" s="101">
        <f t="shared" si="1"/>
        <v>-13</v>
      </c>
      <c r="J28" s="101"/>
      <c r="K28" s="101">
        <f t="shared" si="2"/>
        <v>-13</v>
      </c>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row>
    <row r="29" spans="1:233" s="93" customFormat="1" ht="22" customHeight="1">
      <c r="A29" s="112" t="s">
        <v>87</v>
      </c>
      <c r="B29" s="112"/>
      <c r="C29" s="108">
        <f>SUM(C5:C28)</f>
        <v>223476.66</v>
      </c>
      <c r="D29" s="108">
        <f>SUM(D5:D28)</f>
        <v>-28847</v>
      </c>
      <c r="E29" s="108">
        <f>SUM(E5:E28)</f>
        <v>194629.66</v>
      </c>
      <c r="F29" s="113">
        <f t="shared" ref="F29:K29" si="3">SUM(F5:F28)</f>
        <v>0</v>
      </c>
      <c r="G29" s="113">
        <f t="shared" si="3"/>
        <v>-15319</v>
      </c>
      <c r="H29" s="113">
        <f t="shared" si="3"/>
        <v>-7923</v>
      </c>
      <c r="I29" s="113">
        <f t="shared" si="3"/>
        <v>-23242</v>
      </c>
      <c r="J29" s="113">
        <f t="shared" si="3"/>
        <v>-5605</v>
      </c>
      <c r="K29" s="113">
        <f t="shared" si="3"/>
        <v>-28847</v>
      </c>
      <c r="L29" s="114"/>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row>
  </sheetData>
  <mergeCells count="1">
    <mergeCell ref="A2:E2"/>
  </mergeCells>
  <phoneticPr fontId="31" type="noConversion"/>
  <printOptions horizontalCentered="1"/>
  <pageMargins left="0.98402777777777795" right="0.98402777777777795" top="0.98402777777777795" bottom="0.98402777777777795" header="0" footer="0"/>
  <pageSetup paperSize="9" firstPageNumber="11"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dimension ref="A1:XFA517"/>
  <sheetViews>
    <sheetView showZeros="0" view="pageBreakPreview" zoomScaleNormal="55" zoomScaleSheetLayoutView="100" workbookViewId="0">
      <pane xSplit="1" ySplit="4" topLeftCell="B320" activePane="bottomRight" state="frozen"/>
      <selection pane="topRight"/>
      <selection pane="bottomLeft"/>
      <selection pane="bottomRight" activeCell="A309" sqref="A309:A315"/>
    </sheetView>
  </sheetViews>
  <sheetFormatPr defaultColWidth="7.83203125" defaultRowHeight="15"/>
  <cols>
    <col min="1" max="1" width="8.83203125" style="162" customWidth="1"/>
    <col min="2" max="2" width="52.58203125" style="195" customWidth="1"/>
    <col min="3" max="3" width="8.83203125" style="160" customWidth="1"/>
    <col min="4" max="4" width="9.33203125" style="162" customWidth="1"/>
    <col min="5" max="5" width="9.08203125" style="163" customWidth="1"/>
    <col min="6" max="6" width="10.58203125" style="77" customWidth="1"/>
    <col min="7" max="247" width="7.83203125" style="77"/>
    <col min="248" max="16381" width="7.83203125" style="8"/>
  </cols>
  <sheetData>
    <row r="1" spans="1:6" ht="20.25" customHeight="1">
      <c r="A1" s="178" t="s">
        <v>88</v>
      </c>
      <c r="B1" s="178"/>
      <c r="C1" s="75"/>
      <c r="D1" s="74"/>
      <c r="E1" s="76"/>
    </row>
    <row r="2" spans="1:6" ht="29.5" customHeight="1">
      <c r="A2" s="179" t="s">
        <v>89</v>
      </c>
      <c r="B2" s="179"/>
      <c r="C2" s="180"/>
      <c r="D2" s="179"/>
      <c r="E2" s="181"/>
    </row>
    <row r="3" spans="1:6" ht="19" customHeight="1">
      <c r="A3" s="74"/>
      <c r="B3" s="73"/>
      <c r="C3" s="75"/>
      <c r="D3" s="182" t="s">
        <v>2</v>
      </c>
      <c r="E3" s="183"/>
    </row>
    <row r="4" spans="1:6" s="72" customFormat="1" ht="33" customHeight="1">
      <c r="A4" s="78" t="s">
        <v>90</v>
      </c>
      <c r="B4" s="78" t="s">
        <v>91</v>
      </c>
      <c r="C4" s="80" t="s">
        <v>92</v>
      </c>
      <c r="D4" s="79" t="s">
        <v>93</v>
      </c>
      <c r="E4" s="78" t="s">
        <v>94</v>
      </c>
    </row>
    <row r="5" spans="1:6" ht="20" customHeight="1">
      <c r="A5" s="184" t="s">
        <v>95</v>
      </c>
      <c r="B5" s="184"/>
      <c r="C5" s="185"/>
      <c r="D5" s="184"/>
      <c r="E5" s="81">
        <f>SUM(E6:E517)</f>
        <v>23241.550770000002</v>
      </c>
      <c r="F5" s="82"/>
    </row>
    <row r="6" spans="1:6" s="73" customFormat="1" ht="20" customHeight="1">
      <c r="A6" s="13" t="s">
        <v>96</v>
      </c>
      <c r="B6" s="165" t="s">
        <v>97</v>
      </c>
      <c r="C6" s="161" t="s">
        <v>98</v>
      </c>
      <c r="D6" s="83" t="s">
        <v>99</v>
      </c>
      <c r="E6" s="84">
        <v>0.80000000000000104</v>
      </c>
      <c r="F6" s="82"/>
    </row>
    <row r="7" spans="1:6" s="73" customFormat="1" ht="20" customHeight="1">
      <c r="A7" s="175" t="s">
        <v>100</v>
      </c>
      <c r="B7" s="165" t="s">
        <v>101</v>
      </c>
      <c r="C7" s="161" t="s">
        <v>102</v>
      </c>
      <c r="D7" s="83" t="s">
        <v>99</v>
      </c>
      <c r="E7" s="84">
        <v>2.91832</v>
      </c>
      <c r="F7" s="82"/>
    </row>
    <row r="8" spans="1:6" s="73" customFormat="1" ht="20" customHeight="1">
      <c r="A8" s="175"/>
      <c r="B8" s="197" t="s">
        <v>1006</v>
      </c>
      <c r="C8" s="161" t="s">
        <v>102</v>
      </c>
      <c r="D8" s="83" t="s">
        <v>99</v>
      </c>
      <c r="E8" s="84">
        <v>5.20399999999999</v>
      </c>
      <c r="F8" s="82"/>
    </row>
    <row r="9" spans="1:6" s="73" customFormat="1" ht="20" customHeight="1">
      <c r="A9" s="175"/>
      <c r="B9" s="197" t="s">
        <v>1006</v>
      </c>
      <c r="C9" s="161" t="s">
        <v>102</v>
      </c>
      <c r="D9" s="83" t="s">
        <v>99</v>
      </c>
      <c r="E9" s="84">
        <v>4.112825</v>
      </c>
      <c r="F9" s="82"/>
    </row>
    <row r="10" spans="1:6" s="73" customFormat="1" ht="20" customHeight="1">
      <c r="A10" s="175"/>
      <c r="B10" s="165" t="s">
        <v>103</v>
      </c>
      <c r="C10" s="161" t="s">
        <v>102</v>
      </c>
      <c r="D10" s="83" t="s">
        <v>99</v>
      </c>
      <c r="E10" s="84">
        <v>0.40408499999999797</v>
      </c>
      <c r="F10" s="82"/>
    </row>
    <row r="11" spans="1:6" s="73" customFormat="1" ht="20" customHeight="1">
      <c r="A11" s="175"/>
      <c r="B11" s="165" t="s">
        <v>104</v>
      </c>
      <c r="C11" s="161" t="s">
        <v>102</v>
      </c>
      <c r="D11" s="83" t="s">
        <v>99</v>
      </c>
      <c r="E11" s="84">
        <v>1.2927</v>
      </c>
      <c r="F11" s="82"/>
    </row>
    <row r="12" spans="1:6" s="73" customFormat="1" ht="20" customHeight="1">
      <c r="A12" s="175"/>
      <c r="B12" s="165" t="s">
        <v>105</v>
      </c>
      <c r="C12" s="161" t="s">
        <v>102</v>
      </c>
      <c r="D12" s="83" t="s">
        <v>99</v>
      </c>
      <c r="E12" s="84">
        <v>0.65600000000000003</v>
      </c>
      <c r="F12" s="82"/>
    </row>
    <row r="13" spans="1:6" s="73" customFormat="1" ht="20" customHeight="1">
      <c r="A13" s="175"/>
      <c r="B13" s="165" t="s">
        <v>106</v>
      </c>
      <c r="C13" s="161" t="s">
        <v>102</v>
      </c>
      <c r="D13" s="83" t="s">
        <v>99</v>
      </c>
      <c r="E13" s="84">
        <v>9.5600000000000102E-2</v>
      </c>
      <c r="F13" s="82"/>
    </row>
    <row r="14" spans="1:6" ht="20" customHeight="1">
      <c r="A14" s="175"/>
      <c r="B14" s="165" t="s">
        <v>107</v>
      </c>
      <c r="C14" s="161" t="s">
        <v>102</v>
      </c>
      <c r="D14" s="83" t="s">
        <v>99</v>
      </c>
      <c r="E14" s="85">
        <v>0.5</v>
      </c>
    </row>
    <row r="15" spans="1:6" ht="20" customHeight="1">
      <c r="A15" s="175"/>
      <c r="B15" s="165" t="s">
        <v>108</v>
      </c>
      <c r="C15" s="161" t="s">
        <v>102</v>
      </c>
      <c r="D15" s="83" t="s">
        <v>99</v>
      </c>
      <c r="E15" s="85">
        <v>1.1821999999999999</v>
      </c>
    </row>
    <row r="16" spans="1:6" ht="20" customHeight="1">
      <c r="A16" s="175"/>
      <c r="B16" s="165" t="s">
        <v>109</v>
      </c>
      <c r="C16" s="161" t="s">
        <v>102</v>
      </c>
      <c r="D16" s="83" t="s">
        <v>99</v>
      </c>
      <c r="E16" s="85">
        <v>0.39150000000000001</v>
      </c>
    </row>
    <row r="17" spans="1:5" ht="20" customHeight="1">
      <c r="A17" s="175"/>
      <c r="B17" s="86" t="s">
        <v>110</v>
      </c>
      <c r="C17" s="160">
        <v>2013101</v>
      </c>
      <c r="D17" s="83" t="s">
        <v>99</v>
      </c>
      <c r="E17" s="84">
        <v>20</v>
      </c>
    </row>
    <row r="18" spans="1:5" ht="20" customHeight="1">
      <c r="A18" s="175"/>
      <c r="B18" s="165" t="s">
        <v>111</v>
      </c>
      <c r="C18" s="161" t="s">
        <v>102</v>
      </c>
      <c r="D18" s="83" t="s">
        <v>99</v>
      </c>
      <c r="E18" s="85">
        <v>2.36</v>
      </c>
    </row>
    <row r="19" spans="1:5" ht="20" customHeight="1">
      <c r="A19" s="175"/>
      <c r="B19" s="165" t="s">
        <v>112</v>
      </c>
      <c r="C19" s="161" t="s">
        <v>102</v>
      </c>
      <c r="D19" s="83" t="s">
        <v>99</v>
      </c>
      <c r="E19" s="85">
        <v>1.6213500000000001</v>
      </c>
    </row>
    <row r="20" spans="1:5" ht="20" customHeight="1">
      <c r="A20" s="175"/>
      <c r="B20" s="165" t="s">
        <v>113</v>
      </c>
      <c r="C20" s="161" t="s">
        <v>102</v>
      </c>
      <c r="D20" s="83" t="s">
        <v>99</v>
      </c>
      <c r="E20" s="85">
        <v>5.1999999999999602E-2</v>
      </c>
    </row>
    <row r="21" spans="1:5" ht="20" customHeight="1">
      <c r="A21" s="175"/>
      <c r="B21" s="165" t="s">
        <v>114</v>
      </c>
      <c r="C21" s="161" t="s">
        <v>102</v>
      </c>
      <c r="D21" s="83" t="s">
        <v>99</v>
      </c>
      <c r="E21" s="85">
        <v>1.6700000000000201E-2</v>
      </c>
    </row>
    <row r="22" spans="1:5" ht="20" customHeight="1">
      <c r="A22" s="175"/>
      <c r="B22" s="165" t="s">
        <v>115</v>
      </c>
      <c r="C22" s="161" t="s">
        <v>102</v>
      </c>
      <c r="D22" s="83" t="s">
        <v>99</v>
      </c>
      <c r="E22" s="85">
        <v>0.19370000000000001</v>
      </c>
    </row>
    <row r="23" spans="1:5" ht="20" customHeight="1">
      <c r="A23" s="175"/>
      <c r="B23" s="165" t="s">
        <v>116</v>
      </c>
      <c r="C23" s="161" t="s">
        <v>102</v>
      </c>
      <c r="D23" s="83" t="s">
        <v>99</v>
      </c>
      <c r="E23" s="85">
        <v>7.8999999999993503E-3</v>
      </c>
    </row>
    <row r="24" spans="1:5" ht="20" customHeight="1">
      <c r="A24" s="175"/>
      <c r="B24" s="165" t="s">
        <v>117</v>
      </c>
      <c r="C24" s="161" t="s">
        <v>102</v>
      </c>
      <c r="D24" s="83" t="s">
        <v>99</v>
      </c>
      <c r="E24" s="85">
        <v>3</v>
      </c>
    </row>
    <row r="25" spans="1:5" ht="20" customHeight="1">
      <c r="A25" s="175"/>
      <c r="B25" s="165" t="s">
        <v>118</v>
      </c>
      <c r="C25" s="161" t="s">
        <v>102</v>
      </c>
      <c r="D25" s="83" t="s">
        <v>99</v>
      </c>
      <c r="E25" s="85">
        <v>0.88</v>
      </c>
    </row>
    <row r="26" spans="1:5" ht="20" customHeight="1">
      <c r="A26" s="175"/>
      <c r="B26" s="165" t="s">
        <v>119</v>
      </c>
      <c r="C26" s="161" t="s">
        <v>102</v>
      </c>
      <c r="D26" s="83" t="s">
        <v>99</v>
      </c>
      <c r="E26" s="85">
        <v>5</v>
      </c>
    </row>
    <row r="27" spans="1:5" ht="20" customHeight="1">
      <c r="A27" s="175"/>
      <c r="B27" s="165" t="s">
        <v>120</v>
      </c>
      <c r="C27" s="161" t="s">
        <v>102</v>
      </c>
      <c r="D27" s="83" t="s">
        <v>99</v>
      </c>
      <c r="E27" s="85">
        <v>3.3069000000000002</v>
      </c>
    </row>
    <row r="28" spans="1:5" ht="20" customHeight="1">
      <c r="A28" s="175"/>
      <c r="B28" s="165" t="s">
        <v>121</v>
      </c>
      <c r="C28" s="161" t="s">
        <v>102</v>
      </c>
      <c r="D28" s="83" t="s">
        <v>99</v>
      </c>
      <c r="E28" s="85">
        <v>2.4217</v>
      </c>
    </row>
    <row r="29" spans="1:5" ht="28.5" customHeight="1">
      <c r="A29" s="175"/>
      <c r="B29" s="197" t="s">
        <v>1007</v>
      </c>
      <c r="C29" s="161" t="s">
        <v>102</v>
      </c>
      <c r="D29" s="83" t="s">
        <v>99</v>
      </c>
      <c r="E29" s="85">
        <v>0.19</v>
      </c>
    </row>
    <row r="30" spans="1:5" ht="20" customHeight="1">
      <c r="A30" s="175"/>
      <c r="B30" s="165" t="s">
        <v>122</v>
      </c>
      <c r="C30" s="161" t="s">
        <v>102</v>
      </c>
      <c r="D30" s="83" t="s">
        <v>99</v>
      </c>
      <c r="E30" s="85">
        <v>1</v>
      </c>
    </row>
    <row r="31" spans="1:5" ht="20" customHeight="1">
      <c r="A31" s="175"/>
      <c r="B31" s="165" t="s">
        <v>122</v>
      </c>
      <c r="C31" s="161" t="s">
        <v>102</v>
      </c>
      <c r="D31" s="83" t="s">
        <v>99</v>
      </c>
      <c r="E31" s="85">
        <v>1.3320000000000001</v>
      </c>
    </row>
    <row r="32" spans="1:5" ht="20" customHeight="1">
      <c r="A32" s="175"/>
      <c r="B32" s="165" t="s">
        <v>123</v>
      </c>
      <c r="C32" s="161" t="s">
        <v>102</v>
      </c>
      <c r="D32" s="83" t="s">
        <v>99</v>
      </c>
      <c r="E32" s="85">
        <v>3.52</v>
      </c>
    </row>
    <row r="33" spans="1:5" ht="20" customHeight="1">
      <c r="A33" s="175"/>
      <c r="B33" s="165" t="s">
        <v>124</v>
      </c>
      <c r="C33" s="161" t="s">
        <v>102</v>
      </c>
      <c r="D33" s="83" t="s">
        <v>99</v>
      </c>
      <c r="E33" s="85">
        <v>2.8965000000000001</v>
      </c>
    </row>
    <row r="34" spans="1:5" ht="20" customHeight="1">
      <c r="A34" s="175"/>
      <c r="B34" s="165" t="s">
        <v>125</v>
      </c>
      <c r="C34" s="161" t="s">
        <v>102</v>
      </c>
      <c r="D34" s="83" t="s">
        <v>99</v>
      </c>
      <c r="E34" s="85">
        <v>5.5195999999998697E-2</v>
      </c>
    </row>
    <row r="35" spans="1:5" ht="20" customHeight="1">
      <c r="A35" s="175"/>
      <c r="B35" s="165" t="s">
        <v>126</v>
      </c>
      <c r="C35" s="161" t="s">
        <v>102</v>
      </c>
      <c r="D35" s="83" t="s">
        <v>99</v>
      </c>
      <c r="E35" s="85">
        <v>0.54579999999999995</v>
      </c>
    </row>
    <row r="36" spans="1:5" ht="20" customHeight="1">
      <c r="A36" s="175"/>
      <c r="B36" s="165" t="s">
        <v>127</v>
      </c>
      <c r="C36" s="161" t="s">
        <v>102</v>
      </c>
      <c r="D36" s="83" t="s">
        <v>99</v>
      </c>
      <c r="E36" s="85">
        <v>8.3865499999999997</v>
      </c>
    </row>
    <row r="37" spans="1:5" ht="20" customHeight="1">
      <c r="A37" s="175"/>
      <c r="B37" s="165" t="s">
        <v>128</v>
      </c>
      <c r="C37" s="161" t="s">
        <v>102</v>
      </c>
      <c r="D37" s="83" t="s">
        <v>99</v>
      </c>
      <c r="E37" s="85">
        <v>3.4899999999993297E-2</v>
      </c>
    </row>
    <row r="38" spans="1:5" ht="20" customHeight="1">
      <c r="A38" s="175"/>
      <c r="B38" s="165" t="s">
        <v>129</v>
      </c>
      <c r="C38" s="161" t="s">
        <v>102</v>
      </c>
      <c r="D38" s="83" t="s">
        <v>99</v>
      </c>
      <c r="E38" s="85">
        <v>13.2926</v>
      </c>
    </row>
    <row r="39" spans="1:5" ht="20" customHeight="1">
      <c r="A39" s="175"/>
      <c r="B39" s="165" t="s">
        <v>130</v>
      </c>
      <c r="C39" s="161" t="s">
        <v>102</v>
      </c>
      <c r="D39" s="83" t="s">
        <v>99</v>
      </c>
      <c r="E39" s="85">
        <v>0.41920000000000002</v>
      </c>
    </row>
    <row r="40" spans="1:5" ht="20" customHeight="1">
      <c r="A40" s="175"/>
      <c r="B40" s="165" t="s">
        <v>131</v>
      </c>
      <c r="C40" s="161" t="s">
        <v>102</v>
      </c>
      <c r="D40" s="83" t="s">
        <v>99</v>
      </c>
      <c r="E40" s="85">
        <v>5.2253999999999996</v>
      </c>
    </row>
    <row r="41" spans="1:5" ht="20" customHeight="1">
      <c r="A41" s="176" t="s">
        <v>998</v>
      </c>
      <c r="B41" s="165" t="s">
        <v>132</v>
      </c>
      <c r="C41" s="161" t="s">
        <v>102</v>
      </c>
      <c r="D41" s="83" t="s">
        <v>99</v>
      </c>
      <c r="E41" s="85">
        <v>0.28220000000000001</v>
      </c>
    </row>
    <row r="42" spans="1:5" ht="20" customHeight="1">
      <c r="A42" s="176"/>
      <c r="B42" s="165" t="s">
        <v>133</v>
      </c>
      <c r="C42" s="161" t="s">
        <v>102</v>
      </c>
      <c r="D42" s="83" t="s">
        <v>99</v>
      </c>
      <c r="E42" s="85">
        <v>0.11509999999999999</v>
      </c>
    </row>
    <row r="43" spans="1:5" ht="20" customHeight="1">
      <c r="A43" s="176"/>
      <c r="B43" s="165" t="s">
        <v>134</v>
      </c>
      <c r="C43" s="161" t="s">
        <v>102</v>
      </c>
      <c r="D43" s="83" t="s">
        <v>99</v>
      </c>
      <c r="E43" s="85">
        <v>5</v>
      </c>
    </row>
    <row r="44" spans="1:5" ht="20" customHeight="1">
      <c r="A44" s="176"/>
      <c r="B44" s="165" t="s">
        <v>135</v>
      </c>
      <c r="C44" s="161" t="s">
        <v>102</v>
      </c>
      <c r="D44" s="83" t="s">
        <v>99</v>
      </c>
      <c r="E44" s="85">
        <v>2.7940499999999999</v>
      </c>
    </row>
    <row r="45" spans="1:5" ht="20" customHeight="1">
      <c r="A45" s="176"/>
      <c r="B45" s="165" t="s">
        <v>136</v>
      </c>
      <c r="C45" s="161" t="s">
        <v>102</v>
      </c>
      <c r="D45" s="83" t="s">
        <v>99</v>
      </c>
      <c r="E45" s="85">
        <v>0.53220000000000001</v>
      </c>
    </row>
    <row r="46" spans="1:5" ht="20" customHeight="1">
      <c r="A46" s="176"/>
      <c r="B46" s="165" t="s">
        <v>137</v>
      </c>
      <c r="C46" s="161" t="s">
        <v>102</v>
      </c>
      <c r="D46" s="83" t="s">
        <v>99</v>
      </c>
      <c r="E46" s="85">
        <v>11.5342</v>
      </c>
    </row>
    <row r="47" spans="1:5" ht="20" customHeight="1">
      <c r="A47" s="176"/>
      <c r="B47" s="165" t="s">
        <v>138</v>
      </c>
      <c r="C47" s="161" t="s">
        <v>102</v>
      </c>
      <c r="D47" s="83" t="s">
        <v>99</v>
      </c>
      <c r="E47" s="85">
        <v>0.21840000000000101</v>
      </c>
    </row>
    <row r="48" spans="1:5" ht="20" customHeight="1">
      <c r="A48" s="176"/>
      <c r="B48" s="165" t="s">
        <v>139</v>
      </c>
      <c r="C48" s="161" t="s">
        <v>102</v>
      </c>
      <c r="D48" s="83" t="s">
        <v>99</v>
      </c>
      <c r="E48" s="85">
        <v>9.3099999999999697E-2</v>
      </c>
    </row>
    <row r="49" spans="1:5" ht="20" customHeight="1">
      <c r="A49" s="176"/>
      <c r="B49" s="165" t="s">
        <v>140</v>
      </c>
      <c r="C49" s="161" t="s">
        <v>102</v>
      </c>
      <c r="D49" s="83" t="s">
        <v>99</v>
      </c>
      <c r="E49" s="85">
        <v>1.2196</v>
      </c>
    </row>
    <row r="50" spans="1:5" ht="20" customHeight="1">
      <c r="A50" s="176"/>
      <c r="B50" s="165" t="s">
        <v>141</v>
      </c>
      <c r="C50" s="161" t="s">
        <v>102</v>
      </c>
      <c r="D50" s="83" t="s">
        <v>99</v>
      </c>
      <c r="E50" s="85">
        <v>6.6</v>
      </c>
    </row>
    <row r="51" spans="1:5" ht="20" customHeight="1">
      <c r="A51" s="176"/>
      <c r="B51" s="165" t="s">
        <v>142</v>
      </c>
      <c r="C51" s="161" t="s">
        <v>102</v>
      </c>
      <c r="D51" s="83" t="s">
        <v>99</v>
      </c>
      <c r="E51" s="85">
        <v>3.1800000000000099E-2</v>
      </c>
    </row>
    <row r="52" spans="1:5" ht="20" customHeight="1">
      <c r="A52" s="176"/>
      <c r="B52" s="165" t="s">
        <v>143</v>
      </c>
      <c r="C52" s="161" t="s">
        <v>102</v>
      </c>
      <c r="D52" s="83" t="s">
        <v>99</v>
      </c>
      <c r="E52" s="85">
        <v>1.1409</v>
      </c>
    </row>
    <row r="53" spans="1:5" ht="20" customHeight="1">
      <c r="A53" s="176"/>
      <c r="B53" s="165" t="s">
        <v>144</v>
      </c>
      <c r="C53" s="161" t="s">
        <v>102</v>
      </c>
      <c r="D53" s="83" t="s">
        <v>99</v>
      </c>
      <c r="E53" s="85">
        <v>0.60140000000000204</v>
      </c>
    </row>
    <row r="54" spans="1:5" ht="20" customHeight="1">
      <c r="A54" s="176"/>
      <c r="B54" s="165" t="s">
        <v>145</v>
      </c>
      <c r="C54" s="161" t="s">
        <v>102</v>
      </c>
      <c r="D54" s="83" t="s">
        <v>99</v>
      </c>
      <c r="E54" s="85">
        <v>7.5000000000002799E-3</v>
      </c>
    </row>
    <row r="55" spans="1:5" ht="20" customHeight="1">
      <c r="A55" s="176"/>
      <c r="B55" s="165" t="s">
        <v>146</v>
      </c>
      <c r="C55" s="161" t="s">
        <v>102</v>
      </c>
      <c r="D55" s="83" t="s">
        <v>99</v>
      </c>
      <c r="E55" s="85">
        <v>4.117</v>
      </c>
    </row>
    <row r="56" spans="1:5" ht="20" customHeight="1">
      <c r="A56" s="176"/>
      <c r="B56" s="165" t="s">
        <v>147</v>
      </c>
      <c r="C56" s="161" t="s">
        <v>102</v>
      </c>
      <c r="D56" s="83" t="s">
        <v>99</v>
      </c>
      <c r="E56" s="85">
        <v>0.6492</v>
      </c>
    </row>
    <row r="57" spans="1:5" ht="20" customHeight="1">
      <c r="A57" s="176"/>
      <c r="B57" s="165" t="s">
        <v>148</v>
      </c>
      <c r="C57" s="161" t="s">
        <v>102</v>
      </c>
      <c r="D57" s="83" t="s">
        <v>99</v>
      </c>
      <c r="E57" s="85">
        <v>0.15484999999999999</v>
      </c>
    </row>
    <row r="58" spans="1:5" ht="20" customHeight="1">
      <c r="A58" s="176"/>
      <c r="B58" s="165" t="s">
        <v>149</v>
      </c>
      <c r="C58" s="161" t="s">
        <v>150</v>
      </c>
      <c r="D58" s="83" t="s">
        <v>99</v>
      </c>
      <c r="E58" s="85">
        <v>1</v>
      </c>
    </row>
    <row r="59" spans="1:5" ht="20" customHeight="1">
      <c r="A59" s="176"/>
      <c r="B59" s="165" t="s">
        <v>151</v>
      </c>
      <c r="C59" s="161" t="s">
        <v>152</v>
      </c>
      <c r="D59" s="83" t="s">
        <v>99</v>
      </c>
      <c r="E59" s="85">
        <v>12.565911</v>
      </c>
    </row>
    <row r="60" spans="1:5" ht="20" customHeight="1">
      <c r="A60" s="175" t="s">
        <v>153</v>
      </c>
      <c r="B60" s="165" t="s">
        <v>154</v>
      </c>
      <c r="C60" s="161" t="s">
        <v>155</v>
      </c>
      <c r="D60" s="83" t="s">
        <v>99</v>
      </c>
      <c r="E60" s="85">
        <v>28.91</v>
      </c>
    </row>
    <row r="61" spans="1:5" ht="20" customHeight="1">
      <c r="A61" s="175"/>
      <c r="B61" s="165" t="s">
        <v>156</v>
      </c>
      <c r="C61" s="161" t="s">
        <v>157</v>
      </c>
      <c r="D61" s="83" t="s">
        <v>99</v>
      </c>
      <c r="E61" s="85">
        <v>10</v>
      </c>
    </row>
    <row r="62" spans="1:5" ht="20" customHeight="1">
      <c r="A62" s="175"/>
      <c r="B62" s="165" t="s">
        <v>158</v>
      </c>
      <c r="C62" s="161" t="s">
        <v>157</v>
      </c>
      <c r="D62" s="83" t="s">
        <v>99</v>
      </c>
      <c r="E62" s="85">
        <v>0.99140000000000095</v>
      </c>
    </row>
    <row r="63" spans="1:5" ht="20" customHeight="1">
      <c r="A63" s="175"/>
      <c r="B63" s="165" t="s">
        <v>159</v>
      </c>
      <c r="C63" s="161" t="s">
        <v>157</v>
      </c>
      <c r="D63" s="83" t="s">
        <v>99</v>
      </c>
      <c r="E63" s="85">
        <v>3.1684320000000001</v>
      </c>
    </row>
    <row r="64" spans="1:5" ht="20" customHeight="1">
      <c r="A64" s="175"/>
      <c r="B64" s="165" t="s">
        <v>160</v>
      </c>
      <c r="C64" s="161" t="s">
        <v>157</v>
      </c>
      <c r="D64" s="83" t="s">
        <v>99</v>
      </c>
      <c r="E64" s="85">
        <v>1.9407099999999999</v>
      </c>
    </row>
    <row r="65" spans="1:5" ht="20" customHeight="1">
      <c r="A65" s="175"/>
      <c r="B65" s="165" t="s">
        <v>161</v>
      </c>
      <c r="C65" s="161" t="s">
        <v>157</v>
      </c>
      <c r="D65" s="83" t="s">
        <v>99</v>
      </c>
      <c r="E65" s="85">
        <v>3.9</v>
      </c>
    </row>
    <row r="66" spans="1:5" ht="20" customHeight="1">
      <c r="A66" s="175"/>
      <c r="B66" s="165" t="s">
        <v>162</v>
      </c>
      <c r="C66" s="161" t="s">
        <v>157</v>
      </c>
      <c r="D66" s="83" t="s">
        <v>99</v>
      </c>
      <c r="E66" s="85">
        <v>0.85960000000000003</v>
      </c>
    </row>
    <row r="67" spans="1:5" ht="20" customHeight="1">
      <c r="A67" s="175"/>
      <c r="B67" s="165" t="s">
        <v>163</v>
      </c>
      <c r="C67" s="161" t="s">
        <v>157</v>
      </c>
      <c r="D67" s="83" t="s">
        <v>99</v>
      </c>
      <c r="E67" s="85">
        <v>0.12</v>
      </c>
    </row>
    <row r="68" spans="1:5" ht="20" customHeight="1">
      <c r="A68" s="175"/>
      <c r="B68" s="165" t="s">
        <v>164</v>
      </c>
      <c r="C68" s="161" t="s">
        <v>157</v>
      </c>
      <c r="D68" s="83" t="s">
        <v>99</v>
      </c>
      <c r="E68" s="85">
        <v>2.2565</v>
      </c>
    </row>
    <row r="69" spans="1:5" ht="20" customHeight="1">
      <c r="A69" s="175"/>
      <c r="B69" s="165" t="s">
        <v>165</v>
      </c>
      <c r="C69" s="161" t="s">
        <v>157</v>
      </c>
      <c r="D69" s="83" t="s">
        <v>99</v>
      </c>
      <c r="E69" s="85">
        <v>0.2301</v>
      </c>
    </row>
    <row r="70" spans="1:5" ht="20" customHeight="1">
      <c r="A70" s="175"/>
      <c r="B70" s="165" t="s">
        <v>165</v>
      </c>
      <c r="C70" s="161" t="s">
        <v>157</v>
      </c>
      <c r="D70" s="83" t="s">
        <v>99</v>
      </c>
      <c r="E70" s="85">
        <v>3.1570999999999998</v>
      </c>
    </row>
    <row r="71" spans="1:5" ht="20" customHeight="1">
      <c r="A71" s="175"/>
      <c r="B71" s="165" t="s">
        <v>166</v>
      </c>
      <c r="C71" s="161" t="s">
        <v>157</v>
      </c>
      <c r="D71" s="83" t="s">
        <v>99</v>
      </c>
      <c r="E71" s="85">
        <v>2.0318999999999998</v>
      </c>
    </row>
    <row r="72" spans="1:5" ht="20" customHeight="1">
      <c r="A72" s="175"/>
      <c r="B72" s="165" t="s">
        <v>166</v>
      </c>
      <c r="C72" s="161" t="s">
        <v>157</v>
      </c>
      <c r="D72" s="83" t="s">
        <v>99</v>
      </c>
      <c r="E72" s="85">
        <v>2.2800000000000199E-2</v>
      </c>
    </row>
    <row r="73" spans="1:5" ht="20" customHeight="1">
      <c r="A73" s="175"/>
      <c r="B73" s="165" t="s">
        <v>167</v>
      </c>
      <c r="C73" s="161" t="s">
        <v>157</v>
      </c>
      <c r="D73" s="83" t="s">
        <v>99</v>
      </c>
      <c r="E73" s="85">
        <v>5</v>
      </c>
    </row>
    <row r="74" spans="1:5" ht="20" customHeight="1">
      <c r="A74" s="175"/>
      <c r="B74" s="165" t="s">
        <v>168</v>
      </c>
      <c r="C74" s="161" t="s">
        <v>157</v>
      </c>
      <c r="D74" s="83" t="s">
        <v>99</v>
      </c>
      <c r="E74" s="85">
        <v>0.12</v>
      </c>
    </row>
    <row r="75" spans="1:5" ht="20" customHeight="1">
      <c r="A75" s="175"/>
      <c r="B75" s="165" t="s">
        <v>169</v>
      </c>
      <c r="C75" s="161" t="s">
        <v>157</v>
      </c>
      <c r="D75" s="83" t="s">
        <v>99</v>
      </c>
      <c r="E75" s="85">
        <v>0.2656</v>
      </c>
    </row>
    <row r="76" spans="1:5" ht="20" customHeight="1">
      <c r="A76" s="175"/>
      <c r="B76" s="165" t="s">
        <v>170</v>
      </c>
      <c r="C76" s="161" t="s">
        <v>157</v>
      </c>
      <c r="D76" s="83" t="s">
        <v>99</v>
      </c>
      <c r="E76" s="85">
        <v>0.69830000000000003</v>
      </c>
    </row>
    <row r="77" spans="1:5" ht="20" customHeight="1">
      <c r="A77" s="175"/>
      <c r="B77" s="165" t="s">
        <v>170</v>
      </c>
      <c r="C77" s="161" t="s">
        <v>157</v>
      </c>
      <c r="D77" s="83" t="s">
        <v>99</v>
      </c>
      <c r="E77" s="85">
        <v>0.32329999999999998</v>
      </c>
    </row>
    <row r="78" spans="1:5" ht="20" customHeight="1">
      <c r="A78" s="175"/>
      <c r="B78" s="165" t="s">
        <v>171</v>
      </c>
      <c r="C78" s="161" t="s">
        <v>157</v>
      </c>
      <c r="D78" s="83" t="s">
        <v>99</v>
      </c>
      <c r="E78" s="85">
        <v>8.8300000000000295E-2</v>
      </c>
    </row>
    <row r="79" spans="1:5" ht="20" customHeight="1">
      <c r="A79" s="175"/>
      <c r="B79" s="165" t="s">
        <v>172</v>
      </c>
      <c r="C79" s="161" t="s">
        <v>157</v>
      </c>
      <c r="D79" s="83" t="s">
        <v>99</v>
      </c>
      <c r="E79" s="85">
        <v>1.19099999999999E-2</v>
      </c>
    </row>
    <row r="80" spans="1:5" ht="20" customHeight="1">
      <c r="A80" s="175" t="s">
        <v>999</v>
      </c>
      <c r="B80" s="165" t="s">
        <v>173</v>
      </c>
      <c r="C80" s="161" t="s">
        <v>157</v>
      </c>
      <c r="D80" s="83" t="s">
        <v>99</v>
      </c>
      <c r="E80" s="85">
        <v>5.4500000000000902E-2</v>
      </c>
    </row>
    <row r="81" spans="1:5" ht="20" customHeight="1">
      <c r="A81" s="175"/>
      <c r="B81" s="165" t="s">
        <v>174</v>
      </c>
      <c r="C81" s="161" t="s">
        <v>157</v>
      </c>
      <c r="D81" s="83" t="s">
        <v>99</v>
      </c>
      <c r="E81" s="85">
        <v>0.57169999999999999</v>
      </c>
    </row>
    <row r="82" spans="1:5" ht="20" customHeight="1">
      <c r="A82" s="175"/>
      <c r="B82" s="165" t="s">
        <v>175</v>
      </c>
      <c r="C82" s="161" t="s">
        <v>157</v>
      </c>
      <c r="D82" s="83" t="s">
        <v>99</v>
      </c>
      <c r="E82" s="85">
        <v>5.9005000000000001</v>
      </c>
    </row>
    <row r="83" spans="1:5" ht="20" customHeight="1">
      <c r="A83" s="175"/>
      <c r="B83" s="165" t="s">
        <v>176</v>
      </c>
      <c r="C83" s="161" t="s">
        <v>157</v>
      </c>
      <c r="D83" s="83" t="s">
        <v>99</v>
      </c>
      <c r="E83" s="85">
        <v>8.1900000000000098E-2</v>
      </c>
    </row>
    <row r="84" spans="1:5" ht="20" customHeight="1">
      <c r="A84" s="175"/>
      <c r="B84" s="165" t="s">
        <v>176</v>
      </c>
      <c r="C84" s="161" t="s">
        <v>157</v>
      </c>
      <c r="D84" s="83" t="s">
        <v>99</v>
      </c>
      <c r="E84" s="85">
        <v>1.574344</v>
      </c>
    </row>
    <row r="85" spans="1:5" ht="20" customHeight="1">
      <c r="A85" s="175"/>
      <c r="B85" s="165" t="s">
        <v>177</v>
      </c>
      <c r="C85" s="161" t="s">
        <v>157</v>
      </c>
      <c r="D85" s="83" t="s">
        <v>99</v>
      </c>
      <c r="E85" s="85">
        <v>1.9127000000000001</v>
      </c>
    </row>
    <row r="86" spans="1:5" ht="20" customHeight="1">
      <c r="A86" s="175"/>
      <c r="B86" s="165" t="s">
        <v>178</v>
      </c>
      <c r="C86" s="161" t="s">
        <v>157</v>
      </c>
      <c r="D86" s="83" t="s">
        <v>99</v>
      </c>
      <c r="E86" s="85">
        <v>4.7900000000000303E-2</v>
      </c>
    </row>
    <row r="87" spans="1:5" ht="20" customHeight="1">
      <c r="A87" s="175"/>
      <c r="B87" s="165" t="s">
        <v>179</v>
      </c>
      <c r="C87" s="161" t="s">
        <v>157</v>
      </c>
      <c r="D87" s="83" t="s">
        <v>99</v>
      </c>
      <c r="E87" s="85">
        <v>1.2867999999999999</v>
      </c>
    </row>
    <row r="88" spans="1:5" ht="20" customHeight="1">
      <c r="A88" s="175"/>
      <c r="B88" s="165" t="s">
        <v>180</v>
      </c>
      <c r="C88" s="161" t="s">
        <v>157</v>
      </c>
      <c r="D88" s="83" t="s">
        <v>99</v>
      </c>
      <c r="E88" s="85">
        <v>4.5799999999999799E-2</v>
      </c>
    </row>
    <row r="89" spans="1:5" ht="20" customHeight="1">
      <c r="A89" s="175"/>
      <c r="B89" s="165" t="s">
        <v>181</v>
      </c>
      <c r="C89" s="161" t="s">
        <v>157</v>
      </c>
      <c r="D89" s="83" t="s">
        <v>99</v>
      </c>
      <c r="E89" s="85">
        <v>7.0000000000000298E-2</v>
      </c>
    </row>
    <row r="90" spans="1:5" ht="20" customHeight="1">
      <c r="A90" s="175"/>
      <c r="B90" s="165" t="s">
        <v>182</v>
      </c>
      <c r="C90" s="161" t="s">
        <v>157</v>
      </c>
      <c r="D90" s="83" t="s">
        <v>99</v>
      </c>
      <c r="E90" s="85">
        <v>1.1425000000000001</v>
      </c>
    </row>
    <row r="91" spans="1:5" ht="20" customHeight="1">
      <c r="A91" s="175"/>
      <c r="B91" s="165" t="s">
        <v>183</v>
      </c>
      <c r="C91" s="161" t="s">
        <v>157</v>
      </c>
      <c r="D91" s="83" t="s">
        <v>99</v>
      </c>
      <c r="E91" s="85">
        <v>5.8199999999999398E-3</v>
      </c>
    </row>
    <row r="92" spans="1:5" ht="20" customHeight="1">
      <c r="A92" s="175"/>
      <c r="B92" s="165" t="s">
        <v>184</v>
      </c>
      <c r="C92" s="161" t="s">
        <v>157</v>
      </c>
      <c r="D92" s="83" t="s">
        <v>99</v>
      </c>
      <c r="E92" s="85">
        <v>9.2200000000000094E-3</v>
      </c>
    </row>
    <row r="93" spans="1:5" ht="20" customHeight="1">
      <c r="A93" s="175"/>
      <c r="B93" s="165" t="s">
        <v>185</v>
      </c>
      <c r="C93" s="161" t="s">
        <v>186</v>
      </c>
      <c r="D93" s="83" t="s">
        <v>99</v>
      </c>
      <c r="E93" s="85">
        <v>0.81399999999999995</v>
      </c>
    </row>
    <row r="94" spans="1:5" ht="20" customHeight="1">
      <c r="A94" s="175"/>
      <c r="B94" s="165" t="s">
        <v>185</v>
      </c>
      <c r="C94" s="161" t="s">
        <v>186</v>
      </c>
      <c r="D94" s="83" t="s">
        <v>99</v>
      </c>
      <c r="E94" s="85">
        <v>5</v>
      </c>
    </row>
    <row r="95" spans="1:5" ht="20" customHeight="1">
      <c r="A95" s="175"/>
      <c r="B95" s="165" t="s">
        <v>187</v>
      </c>
      <c r="C95" s="161" t="s">
        <v>186</v>
      </c>
      <c r="D95" s="83" t="s">
        <v>99</v>
      </c>
      <c r="E95" s="85">
        <v>4.1478999999999999</v>
      </c>
    </row>
    <row r="96" spans="1:5" ht="20" customHeight="1">
      <c r="A96" s="175"/>
      <c r="B96" s="165" t="s">
        <v>188</v>
      </c>
      <c r="C96" s="161" t="s">
        <v>186</v>
      </c>
      <c r="D96" s="83" t="s">
        <v>99</v>
      </c>
      <c r="E96" s="85">
        <v>2.5274000000000001</v>
      </c>
    </row>
    <row r="97" spans="1:5" ht="20" customHeight="1">
      <c r="A97" s="175"/>
      <c r="B97" s="165" t="s">
        <v>188</v>
      </c>
      <c r="C97" s="161" t="s">
        <v>186</v>
      </c>
      <c r="D97" s="83" t="s">
        <v>99</v>
      </c>
      <c r="E97" s="85">
        <v>28.74</v>
      </c>
    </row>
    <row r="98" spans="1:5" ht="20" customHeight="1">
      <c r="A98" s="175"/>
      <c r="B98" s="165" t="s">
        <v>189</v>
      </c>
      <c r="C98" s="161" t="s">
        <v>186</v>
      </c>
      <c r="D98" s="83" t="s">
        <v>99</v>
      </c>
      <c r="E98" s="85">
        <v>1.871688</v>
      </c>
    </row>
    <row r="99" spans="1:5" ht="20" customHeight="1">
      <c r="A99" s="175"/>
      <c r="B99" s="165" t="s">
        <v>190</v>
      </c>
      <c r="C99" s="161" t="s">
        <v>191</v>
      </c>
      <c r="D99" s="83" t="s">
        <v>99</v>
      </c>
      <c r="E99" s="85">
        <v>80</v>
      </c>
    </row>
    <row r="100" spans="1:5" ht="20" customHeight="1">
      <c r="A100" s="175"/>
      <c r="B100" s="165" t="s">
        <v>192</v>
      </c>
      <c r="C100" s="161" t="s">
        <v>191</v>
      </c>
      <c r="D100" s="83" t="s">
        <v>99</v>
      </c>
      <c r="E100" s="85">
        <v>3.2799999999999899E-2</v>
      </c>
    </row>
    <row r="101" spans="1:5" ht="20" customHeight="1">
      <c r="A101" s="175"/>
      <c r="B101" s="165" t="s">
        <v>193</v>
      </c>
      <c r="C101" s="161" t="s">
        <v>194</v>
      </c>
      <c r="D101" s="83" t="s">
        <v>99</v>
      </c>
      <c r="E101" s="85">
        <v>0.109999999999999</v>
      </c>
    </row>
    <row r="102" spans="1:5" ht="20" customHeight="1">
      <c r="A102" s="175"/>
      <c r="B102" s="165" t="s">
        <v>195</v>
      </c>
      <c r="C102" s="161" t="s">
        <v>196</v>
      </c>
      <c r="D102" s="83" t="s">
        <v>99</v>
      </c>
      <c r="E102" s="85">
        <v>9.2899999999999996E-2</v>
      </c>
    </row>
    <row r="103" spans="1:5" ht="20" customHeight="1">
      <c r="A103" s="175"/>
      <c r="B103" s="165" t="s">
        <v>197</v>
      </c>
      <c r="C103" s="161" t="s">
        <v>198</v>
      </c>
      <c r="D103" s="83" t="s">
        <v>99</v>
      </c>
      <c r="E103" s="85">
        <v>0.98100999999999905</v>
      </c>
    </row>
    <row r="104" spans="1:5" ht="20" customHeight="1">
      <c r="A104" s="175"/>
      <c r="B104" s="165" t="s">
        <v>199</v>
      </c>
      <c r="C104" s="161" t="s">
        <v>200</v>
      </c>
      <c r="D104" s="83" t="s">
        <v>99</v>
      </c>
      <c r="E104" s="85">
        <v>0.50799999999999901</v>
      </c>
    </row>
    <row r="105" spans="1:5" ht="20" customHeight="1">
      <c r="A105" s="175"/>
      <c r="B105" s="165" t="s">
        <v>201</v>
      </c>
      <c r="C105" s="161" t="s">
        <v>200</v>
      </c>
      <c r="D105" s="83" t="s">
        <v>99</v>
      </c>
      <c r="E105" s="85">
        <v>1</v>
      </c>
    </row>
    <row r="106" spans="1:5" ht="20" customHeight="1">
      <c r="A106" s="175"/>
      <c r="B106" s="165" t="s">
        <v>201</v>
      </c>
      <c r="C106" s="161" t="s">
        <v>200</v>
      </c>
      <c r="D106" s="83" t="s">
        <v>99</v>
      </c>
      <c r="E106" s="85">
        <v>0.26379999999999998</v>
      </c>
    </row>
    <row r="107" spans="1:5" ht="20" customHeight="1">
      <c r="A107" s="175"/>
      <c r="B107" s="165" t="s">
        <v>201</v>
      </c>
      <c r="C107" s="161" t="s">
        <v>200</v>
      </c>
      <c r="D107" s="83" t="s">
        <v>99</v>
      </c>
      <c r="E107" s="85">
        <v>8.9199999999999904E-2</v>
      </c>
    </row>
    <row r="108" spans="1:5" ht="20" customHeight="1">
      <c r="A108" s="175"/>
      <c r="B108" s="165" t="s">
        <v>202</v>
      </c>
      <c r="C108" s="161" t="s">
        <v>200</v>
      </c>
      <c r="D108" s="83" t="s">
        <v>99</v>
      </c>
      <c r="E108" s="85">
        <v>4.2500000000000399E-2</v>
      </c>
    </row>
    <row r="109" spans="1:5" ht="20" customHeight="1">
      <c r="A109" s="175" t="s">
        <v>203</v>
      </c>
      <c r="B109" s="165" t="s">
        <v>204</v>
      </c>
      <c r="C109" s="161" t="s">
        <v>205</v>
      </c>
      <c r="D109" s="83" t="s">
        <v>99</v>
      </c>
      <c r="E109" s="85">
        <v>0.10344500000000099</v>
      </c>
    </row>
    <row r="110" spans="1:5" ht="20" customHeight="1">
      <c r="A110" s="175"/>
      <c r="B110" s="165" t="s">
        <v>206</v>
      </c>
      <c r="C110" s="161" t="s">
        <v>205</v>
      </c>
      <c r="D110" s="83" t="s">
        <v>99</v>
      </c>
      <c r="E110" s="85">
        <v>1.4999999999999999E-2</v>
      </c>
    </row>
    <row r="111" spans="1:5" ht="20" customHeight="1">
      <c r="A111" s="175" t="s">
        <v>207</v>
      </c>
      <c r="B111" s="165" t="s">
        <v>208</v>
      </c>
      <c r="C111" s="161" t="s">
        <v>209</v>
      </c>
      <c r="D111" s="83" t="s">
        <v>99</v>
      </c>
      <c r="E111" s="85">
        <v>3</v>
      </c>
    </row>
    <row r="112" spans="1:5" ht="20" customHeight="1">
      <c r="A112" s="175"/>
      <c r="B112" s="165" t="s">
        <v>210</v>
      </c>
      <c r="C112" s="161" t="s">
        <v>209</v>
      </c>
      <c r="D112" s="83" t="s">
        <v>99</v>
      </c>
      <c r="E112" s="85">
        <v>2</v>
      </c>
    </row>
    <row r="113" spans="1:5" ht="20" customHeight="1">
      <c r="A113" s="175"/>
      <c r="B113" s="165" t="s">
        <v>211</v>
      </c>
      <c r="C113" s="161" t="s">
        <v>209</v>
      </c>
      <c r="D113" s="83" t="s">
        <v>99</v>
      </c>
      <c r="E113" s="85">
        <v>7.7700100000000001</v>
      </c>
    </row>
    <row r="114" spans="1:5" ht="20" customHeight="1">
      <c r="A114" s="175"/>
      <c r="B114" s="165" t="s">
        <v>212</v>
      </c>
      <c r="C114" s="161" t="s">
        <v>209</v>
      </c>
      <c r="D114" s="83" t="s">
        <v>99</v>
      </c>
      <c r="E114" s="85">
        <v>1.55223</v>
      </c>
    </row>
    <row r="115" spans="1:5" ht="20" customHeight="1">
      <c r="A115" s="175"/>
      <c r="B115" s="165" t="s">
        <v>213</v>
      </c>
      <c r="C115" s="161" t="s">
        <v>209</v>
      </c>
      <c r="D115" s="83" t="s">
        <v>99</v>
      </c>
      <c r="E115" s="85">
        <v>3.92</v>
      </c>
    </row>
    <row r="116" spans="1:5" ht="20" customHeight="1">
      <c r="A116" s="175"/>
      <c r="B116" s="165" t="s">
        <v>213</v>
      </c>
      <c r="C116" s="161" t="s">
        <v>209</v>
      </c>
      <c r="D116" s="83" t="s">
        <v>99</v>
      </c>
      <c r="E116" s="85">
        <v>0.89970399999999995</v>
      </c>
    </row>
    <row r="117" spans="1:5" ht="20" customHeight="1">
      <c r="A117" s="175"/>
      <c r="B117" s="165" t="s">
        <v>214</v>
      </c>
      <c r="C117" s="161" t="s">
        <v>209</v>
      </c>
      <c r="D117" s="83" t="s">
        <v>99</v>
      </c>
      <c r="E117" s="85">
        <v>6.1920000000000002</v>
      </c>
    </row>
    <row r="118" spans="1:5" ht="20" customHeight="1">
      <c r="A118" s="175"/>
      <c r="B118" s="165" t="s">
        <v>215</v>
      </c>
      <c r="C118" s="161" t="s">
        <v>209</v>
      </c>
      <c r="D118" s="83" t="s">
        <v>99</v>
      </c>
      <c r="E118" s="85">
        <v>0.52289999999999304</v>
      </c>
    </row>
    <row r="119" spans="1:5" ht="20" customHeight="1">
      <c r="A119" s="175" t="s">
        <v>1000</v>
      </c>
      <c r="B119" s="165" t="s">
        <v>216</v>
      </c>
      <c r="C119" s="161" t="s">
        <v>209</v>
      </c>
      <c r="D119" s="83" t="s">
        <v>99</v>
      </c>
      <c r="E119" s="85">
        <v>9.0340000000000007</v>
      </c>
    </row>
    <row r="120" spans="1:5" ht="20" customHeight="1">
      <c r="A120" s="175"/>
      <c r="B120" s="165" t="s">
        <v>217</v>
      </c>
      <c r="C120" s="161" t="s">
        <v>209</v>
      </c>
      <c r="D120" s="83" t="s">
        <v>99</v>
      </c>
      <c r="E120" s="85">
        <v>0.2117</v>
      </c>
    </row>
    <row r="121" spans="1:5" ht="20" customHeight="1">
      <c r="A121" s="175"/>
      <c r="B121" s="165" t="s">
        <v>218</v>
      </c>
      <c r="C121" s="161" t="s">
        <v>209</v>
      </c>
      <c r="D121" s="83" t="s">
        <v>99</v>
      </c>
      <c r="E121" s="85">
        <v>8.7641000000000094E-2</v>
      </c>
    </row>
    <row r="122" spans="1:5" ht="20" customHeight="1">
      <c r="A122" s="175"/>
      <c r="B122" s="165" t="s">
        <v>219</v>
      </c>
      <c r="C122" s="161" t="s">
        <v>209</v>
      </c>
      <c r="D122" s="83" t="s">
        <v>99</v>
      </c>
      <c r="E122" s="85">
        <v>0.44</v>
      </c>
    </row>
    <row r="123" spans="1:5" ht="20" customHeight="1">
      <c r="A123" s="175"/>
      <c r="B123" s="165" t="s">
        <v>220</v>
      </c>
      <c r="C123" s="161" t="s">
        <v>209</v>
      </c>
      <c r="D123" s="83" t="s">
        <v>99</v>
      </c>
      <c r="E123" s="85">
        <v>3.4347999999999997E-2</v>
      </c>
    </row>
    <row r="124" spans="1:5" ht="20" customHeight="1">
      <c r="A124" s="175"/>
      <c r="B124" s="165" t="s">
        <v>221</v>
      </c>
      <c r="C124" s="161" t="s">
        <v>209</v>
      </c>
      <c r="D124" s="83" t="s">
        <v>99</v>
      </c>
      <c r="E124" s="85">
        <v>0.2</v>
      </c>
    </row>
    <row r="125" spans="1:5" ht="20" customHeight="1">
      <c r="A125" s="175"/>
      <c r="B125" s="165" t="s">
        <v>222</v>
      </c>
      <c r="C125" s="161" t="s">
        <v>209</v>
      </c>
      <c r="D125" s="83" t="s">
        <v>99</v>
      </c>
      <c r="E125" s="85">
        <v>2.3355000000000001</v>
      </c>
    </row>
    <row r="126" spans="1:5" ht="20" customHeight="1">
      <c r="A126" s="175"/>
      <c r="B126" s="165" t="s">
        <v>222</v>
      </c>
      <c r="C126" s="161" t="s">
        <v>209</v>
      </c>
      <c r="D126" s="83" t="s">
        <v>99</v>
      </c>
      <c r="E126" s="85">
        <v>13.856949999999999</v>
      </c>
    </row>
    <row r="127" spans="1:5" ht="20" customHeight="1">
      <c r="A127" s="175"/>
      <c r="B127" s="165" t="s">
        <v>222</v>
      </c>
      <c r="C127" s="161" t="s">
        <v>209</v>
      </c>
      <c r="D127" s="83" t="s">
        <v>99</v>
      </c>
      <c r="E127" s="85">
        <v>1.0395000000000001</v>
      </c>
    </row>
    <row r="128" spans="1:5" ht="20" customHeight="1">
      <c r="A128" s="175"/>
      <c r="B128" s="165" t="s">
        <v>222</v>
      </c>
      <c r="C128" s="161" t="s">
        <v>209</v>
      </c>
      <c r="D128" s="83" t="s">
        <v>99</v>
      </c>
      <c r="E128" s="85">
        <v>5</v>
      </c>
    </row>
    <row r="129" spans="1:5" ht="20" customHeight="1">
      <c r="A129" s="175"/>
      <c r="B129" s="165" t="s">
        <v>223</v>
      </c>
      <c r="C129" s="161" t="s">
        <v>209</v>
      </c>
      <c r="D129" s="83" t="s">
        <v>99</v>
      </c>
      <c r="E129" s="85">
        <v>1.46</v>
      </c>
    </row>
    <row r="130" spans="1:5" ht="20" customHeight="1">
      <c r="A130" s="175"/>
      <c r="B130" s="165" t="s">
        <v>223</v>
      </c>
      <c r="C130" s="161" t="s">
        <v>209</v>
      </c>
      <c r="D130" s="83" t="s">
        <v>99</v>
      </c>
      <c r="E130" s="85">
        <v>7.9999999999999599E-2</v>
      </c>
    </row>
    <row r="131" spans="1:5" ht="20" customHeight="1">
      <c r="A131" s="175"/>
      <c r="B131" s="165" t="s">
        <v>224</v>
      </c>
      <c r="C131" s="161" t="s">
        <v>209</v>
      </c>
      <c r="D131" s="83" t="s">
        <v>99</v>
      </c>
      <c r="E131" s="85">
        <v>20</v>
      </c>
    </row>
    <row r="132" spans="1:5" ht="20" customHeight="1">
      <c r="A132" s="175"/>
      <c r="B132" s="165" t="s">
        <v>225</v>
      </c>
      <c r="C132" s="161" t="s">
        <v>209</v>
      </c>
      <c r="D132" s="83" t="s">
        <v>99</v>
      </c>
      <c r="E132" s="85">
        <v>0.3</v>
      </c>
    </row>
    <row r="133" spans="1:5" ht="20" customHeight="1">
      <c r="A133" s="175" t="s">
        <v>226</v>
      </c>
      <c r="B133" s="165" t="s">
        <v>227</v>
      </c>
      <c r="C133" s="161" t="s">
        <v>228</v>
      </c>
      <c r="D133" s="83" t="s">
        <v>99</v>
      </c>
      <c r="E133" s="85">
        <v>0.77</v>
      </c>
    </row>
    <row r="134" spans="1:5" ht="20" customHeight="1">
      <c r="A134" s="175"/>
      <c r="B134" s="165" t="s">
        <v>229</v>
      </c>
      <c r="C134" s="161" t="s">
        <v>230</v>
      </c>
      <c r="D134" s="83" t="s">
        <v>99</v>
      </c>
      <c r="E134" s="85">
        <v>1.5</v>
      </c>
    </row>
    <row r="135" spans="1:5" ht="20" customHeight="1">
      <c r="A135" s="175"/>
      <c r="B135" s="165" t="s">
        <v>231</v>
      </c>
      <c r="C135" s="161" t="s">
        <v>230</v>
      </c>
      <c r="D135" s="83" t="s">
        <v>99</v>
      </c>
      <c r="E135" s="85">
        <v>2.9099999999999699E-2</v>
      </c>
    </row>
    <row r="136" spans="1:5" ht="20" customHeight="1">
      <c r="A136" s="175"/>
      <c r="B136" s="165" t="s">
        <v>229</v>
      </c>
      <c r="C136" s="161" t="s">
        <v>230</v>
      </c>
      <c r="D136" s="83" t="s">
        <v>99</v>
      </c>
      <c r="E136" s="85">
        <v>5.5</v>
      </c>
    </row>
    <row r="137" spans="1:5" ht="20" customHeight="1">
      <c r="A137" s="175"/>
      <c r="B137" s="165" t="s">
        <v>232</v>
      </c>
      <c r="C137" s="161" t="s">
        <v>233</v>
      </c>
      <c r="D137" s="83" t="s">
        <v>99</v>
      </c>
      <c r="E137" s="85">
        <v>2</v>
      </c>
    </row>
    <row r="138" spans="1:5" ht="20" customHeight="1">
      <c r="A138" s="175"/>
      <c r="B138" s="165" t="s">
        <v>232</v>
      </c>
      <c r="C138" s="161" t="s">
        <v>233</v>
      </c>
      <c r="D138" s="83" t="s">
        <v>99</v>
      </c>
      <c r="E138" s="85">
        <v>1.1499999999999999</v>
      </c>
    </row>
    <row r="139" spans="1:5" ht="20" customHeight="1">
      <c r="A139" s="175"/>
      <c r="B139" s="165" t="s">
        <v>232</v>
      </c>
      <c r="C139" s="161" t="s">
        <v>233</v>
      </c>
      <c r="D139" s="83" t="s">
        <v>99</v>
      </c>
      <c r="E139" s="85">
        <v>2.3199999999999998</v>
      </c>
    </row>
    <row r="140" spans="1:5" ht="20" customHeight="1">
      <c r="A140" s="175"/>
      <c r="B140" s="165" t="s">
        <v>232</v>
      </c>
      <c r="C140" s="161" t="s">
        <v>233</v>
      </c>
      <c r="D140" s="83" t="s">
        <v>99</v>
      </c>
      <c r="E140" s="85">
        <v>4.53</v>
      </c>
    </row>
    <row r="141" spans="1:5" ht="20" customHeight="1">
      <c r="A141" s="175"/>
      <c r="B141" s="165" t="s">
        <v>234</v>
      </c>
      <c r="C141" s="161" t="s">
        <v>235</v>
      </c>
      <c r="D141" s="83" t="s">
        <v>99</v>
      </c>
      <c r="E141" s="85">
        <v>11.467924</v>
      </c>
    </row>
    <row r="142" spans="1:5" ht="20" customHeight="1">
      <c r="A142" s="175" t="s">
        <v>236</v>
      </c>
      <c r="B142" s="165" t="s">
        <v>237</v>
      </c>
      <c r="C142" s="161" t="s">
        <v>238</v>
      </c>
      <c r="D142" s="83" t="s">
        <v>99</v>
      </c>
      <c r="E142" s="85">
        <v>0.26400000000000001</v>
      </c>
    </row>
    <row r="143" spans="1:5" ht="20" customHeight="1">
      <c r="A143" s="175"/>
      <c r="B143" s="165" t="s">
        <v>239</v>
      </c>
      <c r="C143" s="161" t="s">
        <v>238</v>
      </c>
      <c r="D143" s="83" t="s">
        <v>99</v>
      </c>
      <c r="E143" s="85">
        <v>5</v>
      </c>
    </row>
    <row r="144" spans="1:5" ht="20" customHeight="1">
      <c r="A144" s="175"/>
      <c r="B144" s="165" t="s">
        <v>240</v>
      </c>
      <c r="C144" s="161" t="s">
        <v>238</v>
      </c>
      <c r="D144" s="83" t="s">
        <v>99</v>
      </c>
      <c r="E144" s="85">
        <v>2.7419999999999299E-2</v>
      </c>
    </row>
    <row r="145" spans="1:5" ht="20" customHeight="1">
      <c r="A145" s="175"/>
      <c r="B145" s="165" t="s">
        <v>237</v>
      </c>
      <c r="C145" s="161" t="s">
        <v>238</v>
      </c>
      <c r="D145" s="83" t="s">
        <v>99</v>
      </c>
      <c r="E145" s="85">
        <v>2.3500000000000101E-2</v>
      </c>
    </row>
    <row r="146" spans="1:5" ht="20" customHeight="1">
      <c r="A146" s="175"/>
      <c r="B146" s="165" t="s">
        <v>237</v>
      </c>
      <c r="C146" s="161" t="s">
        <v>238</v>
      </c>
      <c r="D146" s="83" t="s">
        <v>99</v>
      </c>
      <c r="E146" s="85">
        <v>8.9199999999999904E-2</v>
      </c>
    </row>
    <row r="147" spans="1:5" ht="20" customHeight="1">
      <c r="A147" s="175"/>
      <c r="B147" s="165" t="s">
        <v>240</v>
      </c>
      <c r="C147" s="161" t="s">
        <v>238</v>
      </c>
      <c r="D147" s="83" t="s">
        <v>99</v>
      </c>
      <c r="E147" s="85">
        <v>9.1000000000000004E-3</v>
      </c>
    </row>
    <row r="148" spans="1:5" ht="20" customHeight="1">
      <c r="A148" s="175"/>
      <c r="B148" s="165" t="s">
        <v>240</v>
      </c>
      <c r="C148" s="161" t="s">
        <v>238</v>
      </c>
      <c r="D148" s="83" t="s">
        <v>99</v>
      </c>
      <c r="E148" s="85">
        <v>6.09999999999999E-3</v>
      </c>
    </row>
    <row r="149" spans="1:5" ht="20" customHeight="1">
      <c r="A149" s="175"/>
      <c r="B149" s="165" t="s">
        <v>240</v>
      </c>
      <c r="C149" s="161" t="s">
        <v>238</v>
      </c>
      <c r="D149" s="83" t="s">
        <v>99</v>
      </c>
      <c r="E149" s="85">
        <v>6.4999999999999503E-3</v>
      </c>
    </row>
    <row r="150" spans="1:5" ht="27.5" customHeight="1">
      <c r="A150" s="13" t="s">
        <v>241</v>
      </c>
      <c r="B150" s="165" t="s">
        <v>242</v>
      </c>
      <c r="C150" s="161" t="s">
        <v>243</v>
      </c>
      <c r="D150" s="83" t="s">
        <v>99</v>
      </c>
      <c r="E150" s="85">
        <v>3.1684320000000001</v>
      </c>
    </row>
    <row r="151" spans="1:5" ht="29" customHeight="1">
      <c r="A151" s="13" t="s">
        <v>244</v>
      </c>
      <c r="B151" s="165" t="s">
        <v>245</v>
      </c>
      <c r="C151" s="161" t="s">
        <v>246</v>
      </c>
      <c r="D151" s="83" t="s">
        <v>99</v>
      </c>
      <c r="E151" s="85">
        <v>20.037376999999999</v>
      </c>
    </row>
    <row r="152" spans="1:5" ht="20" customHeight="1">
      <c r="A152" s="175" t="s">
        <v>247</v>
      </c>
      <c r="B152" s="165" t="s">
        <v>248</v>
      </c>
      <c r="C152" s="161" t="s">
        <v>249</v>
      </c>
      <c r="D152" s="83" t="s">
        <v>99</v>
      </c>
      <c r="E152" s="85">
        <v>1.2118</v>
      </c>
    </row>
    <row r="153" spans="1:5" ht="20" customHeight="1">
      <c r="A153" s="175"/>
      <c r="B153" s="165" t="s">
        <v>248</v>
      </c>
      <c r="C153" s="161" t="s">
        <v>249</v>
      </c>
      <c r="D153" s="83" t="s">
        <v>99</v>
      </c>
      <c r="E153" s="85">
        <v>8.7088140000000003</v>
      </c>
    </row>
    <row r="154" spans="1:5" ht="20" customHeight="1">
      <c r="A154" s="175"/>
      <c r="B154" s="165" t="s">
        <v>248</v>
      </c>
      <c r="C154" s="161" t="s">
        <v>249</v>
      </c>
      <c r="D154" s="83" t="s">
        <v>99</v>
      </c>
      <c r="E154" s="85">
        <v>24.942488000000001</v>
      </c>
    </row>
    <row r="155" spans="1:5" ht="20" customHeight="1">
      <c r="A155" s="175"/>
      <c r="B155" s="165" t="s">
        <v>250</v>
      </c>
      <c r="C155" s="161" t="s">
        <v>249</v>
      </c>
      <c r="D155" s="83" t="s">
        <v>99</v>
      </c>
      <c r="E155" s="85">
        <v>0.116331000000002</v>
      </c>
    </row>
    <row r="156" spans="1:5" ht="27.5" customHeight="1">
      <c r="A156" s="175"/>
      <c r="B156" s="165" t="s">
        <v>251</v>
      </c>
      <c r="C156" s="161" t="s">
        <v>252</v>
      </c>
      <c r="D156" s="83" t="s">
        <v>99</v>
      </c>
      <c r="E156" s="85">
        <v>0.58500000000000096</v>
      </c>
    </row>
    <row r="157" spans="1:5" ht="19" customHeight="1">
      <c r="A157" s="175" t="s">
        <v>253</v>
      </c>
      <c r="B157" s="165" t="s">
        <v>254</v>
      </c>
      <c r="C157" s="161" t="s">
        <v>255</v>
      </c>
      <c r="D157" s="83" t="s">
        <v>99</v>
      </c>
      <c r="E157" s="85">
        <v>1</v>
      </c>
    </row>
    <row r="158" spans="1:5" ht="19" customHeight="1">
      <c r="A158" s="175"/>
      <c r="B158" s="165" t="s">
        <v>254</v>
      </c>
      <c r="C158" s="161" t="s">
        <v>255</v>
      </c>
      <c r="D158" s="83" t="s">
        <v>99</v>
      </c>
      <c r="E158" s="85">
        <v>1.2</v>
      </c>
    </row>
    <row r="159" spans="1:5" ht="19" customHeight="1">
      <c r="A159" s="175"/>
      <c r="B159" s="165" t="s">
        <v>254</v>
      </c>
      <c r="C159" s="161" t="s">
        <v>255</v>
      </c>
      <c r="D159" s="83" t="s">
        <v>99</v>
      </c>
      <c r="E159" s="85">
        <v>3</v>
      </c>
    </row>
    <row r="160" spans="1:5" ht="19" customHeight="1">
      <c r="A160" s="175"/>
      <c r="B160" s="165" t="s">
        <v>254</v>
      </c>
      <c r="C160" s="161" t="s">
        <v>255</v>
      </c>
      <c r="D160" s="83" t="s">
        <v>99</v>
      </c>
      <c r="E160" s="85">
        <v>20</v>
      </c>
    </row>
    <row r="161" spans="1:5" ht="19" customHeight="1">
      <c r="A161" s="175"/>
      <c r="B161" s="165" t="s">
        <v>254</v>
      </c>
      <c r="C161" s="161" t="s">
        <v>255</v>
      </c>
      <c r="D161" s="83" t="s">
        <v>99</v>
      </c>
      <c r="E161" s="85">
        <v>30</v>
      </c>
    </row>
    <row r="162" spans="1:5" ht="19" customHeight="1">
      <c r="A162" s="175"/>
      <c r="B162" s="165" t="s">
        <v>256</v>
      </c>
      <c r="C162" s="161" t="s">
        <v>255</v>
      </c>
      <c r="D162" s="83" t="s">
        <v>99</v>
      </c>
      <c r="E162" s="85">
        <v>0.91519999999999901</v>
      </c>
    </row>
    <row r="163" spans="1:5" ht="19" customHeight="1">
      <c r="A163" s="175"/>
      <c r="B163" s="165" t="s">
        <v>257</v>
      </c>
      <c r="C163" s="161" t="s">
        <v>255</v>
      </c>
      <c r="D163" s="83" t="s">
        <v>99</v>
      </c>
      <c r="E163" s="85">
        <v>80.878327999999996</v>
      </c>
    </row>
    <row r="164" spans="1:5" ht="19" customHeight="1">
      <c r="A164" s="175"/>
      <c r="B164" s="165" t="s">
        <v>258</v>
      </c>
      <c r="C164" s="161" t="s">
        <v>259</v>
      </c>
      <c r="D164" s="83" t="s">
        <v>99</v>
      </c>
      <c r="E164" s="85">
        <v>2</v>
      </c>
    </row>
    <row r="165" spans="1:5" ht="19" customHeight="1">
      <c r="A165" s="175"/>
      <c r="B165" s="165" t="s">
        <v>258</v>
      </c>
      <c r="C165" s="161" t="s">
        <v>259</v>
      </c>
      <c r="D165" s="83" t="s">
        <v>99</v>
      </c>
      <c r="E165" s="85">
        <v>18</v>
      </c>
    </row>
    <row r="166" spans="1:5" ht="19" customHeight="1">
      <c r="A166" s="175"/>
      <c r="B166" s="165" t="s">
        <v>258</v>
      </c>
      <c r="C166" s="161" t="s">
        <v>259</v>
      </c>
      <c r="D166" s="83" t="s">
        <v>99</v>
      </c>
      <c r="E166" s="85">
        <v>0.44237100000000101</v>
      </c>
    </row>
    <row r="167" spans="1:5" ht="19" customHeight="1">
      <c r="A167" s="175"/>
      <c r="B167" s="165" t="s">
        <v>258</v>
      </c>
      <c r="C167" s="161" t="s">
        <v>259</v>
      </c>
      <c r="D167" s="83" t="s">
        <v>99</v>
      </c>
      <c r="E167" s="85">
        <v>48.6</v>
      </c>
    </row>
    <row r="168" spans="1:5" ht="19" customHeight="1">
      <c r="A168" s="175"/>
      <c r="B168" s="165" t="s">
        <v>260</v>
      </c>
      <c r="C168" s="161" t="s">
        <v>261</v>
      </c>
      <c r="D168" s="83" t="s">
        <v>99</v>
      </c>
      <c r="E168" s="85">
        <v>3.725517</v>
      </c>
    </row>
    <row r="169" spans="1:5" ht="19" customHeight="1">
      <c r="A169" s="175"/>
      <c r="B169" s="165" t="s">
        <v>262</v>
      </c>
      <c r="C169" s="161" t="s">
        <v>205</v>
      </c>
      <c r="D169" s="83" t="s">
        <v>99</v>
      </c>
      <c r="E169" s="85">
        <v>11.95</v>
      </c>
    </row>
    <row r="170" spans="1:5" ht="20" customHeight="1">
      <c r="A170" s="13" t="s">
        <v>263</v>
      </c>
      <c r="B170" s="165" t="s">
        <v>264</v>
      </c>
      <c r="C170" s="161" t="s">
        <v>265</v>
      </c>
      <c r="D170" s="83" t="s">
        <v>99</v>
      </c>
      <c r="E170" s="85">
        <v>0.474797999999993</v>
      </c>
    </row>
    <row r="171" spans="1:5" ht="19" customHeight="1">
      <c r="A171" s="175" t="s">
        <v>266</v>
      </c>
      <c r="B171" s="165" t="s">
        <v>267</v>
      </c>
      <c r="C171" s="161" t="s">
        <v>268</v>
      </c>
      <c r="D171" s="83" t="s">
        <v>99</v>
      </c>
      <c r="E171" s="85">
        <v>0.9</v>
      </c>
    </row>
    <row r="172" spans="1:5" ht="19" customHeight="1">
      <c r="A172" s="175"/>
      <c r="B172" s="165" t="s">
        <v>267</v>
      </c>
      <c r="C172" s="161" t="s">
        <v>268</v>
      </c>
      <c r="D172" s="83" t="s">
        <v>99</v>
      </c>
      <c r="E172" s="85">
        <v>0.9</v>
      </c>
    </row>
    <row r="173" spans="1:5" ht="19" customHeight="1">
      <c r="A173" s="175"/>
      <c r="B173" s="165" t="s">
        <v>267</v>
      </c>
      <c r="C173" s="161" t="s">
        <v>268</v>
      </c>
      <c r="D173" s="83" t="s">
        <v>99</v>
      </c>
      <c r="E173" s="85">
        <v>1</v>
      </c>
    </row>
    <row r="174" spans="1:5" ht="19" customHeight="1">
      <c r="A174" s="175"/>
      <c r="B174" s="165" t="s">
        <v>267</v>
      </c>
      <c r="C174" s="161" t="s">
        <v>268</v>
      </c>
      <c r="D174" s="83" t="s">
        <v>99</v>
      </c>
      <c r="E174" s="85">
        <v>1</v>
      </c>
    </row>
    <row r="175" spans="1:5" ht="19" customHeight="1">
      <c r="A175" s="175"/>
      <c r="B175" s="165" t="s">
        <v>267</v>
      </c>
      <c r="C175" s="161" t="s">
        <v>268</v>
      </c>
      <c r="D175" s="83" t="s">
        <v>99</v>
      </c>
      <c r="E175" s="85">
        <v>1</v>
      </c>
    </row>
    <row r="176" spans="1:5" ht="19" customHeight="1">
      <c r="A176" s="175"/>
      <c r="B176" s="165" t="s">
        <v>267</v>
      </c>
      <c r="C176" s="161" t="s">
        <v>268</v>
      </c>
      <c r="D176" s="83" t="s">
        <v>99</v>
      </c>
      <c r="E176" s="85">
        <v>1</v>
      </c>
    </row>
    <row r="177" spans="1:5" ht="19" customHeight="1">
      <c r="A177" s="175"/>
      <c r="B177" s="165" t="s">
        <v>267</v>
      </c>
      <c r="C177" s="161" t="s">
        <v>268</v>
      </c>
      <c r="D177" s="83" t="s">
        <v>99</v>
      </c>
      <c r="E177" s="85">
        <v>5</v>
      </c>
    </row>
    <row r="178" spans="1:5" ht="19" customHeight="1">
      <c r="A178" s="175"/>
      <c r="B178" s="165" t="s">
        <v>267</v>
      </c>
      <c r="C178" s="161" t="s">
        <v>268</v>
      </c>
      <c r="D178" s="83" t="s">
        <v>99</v>
      </c>
      <c r="E178" s="85">
        <v>5</v>
      </c>
    </row>
    <row r="179" spans="1:5" ht="19" customHeight="1">
      <c r="A179" s="175"/>
      <c r="B179" s="165" t="s">
        <v>267</v>
      </c>
      <c r="C179" s="161" t="s">
        <v>268</v>
      </c>
      <c r="D179" s="83" t="s">
        <v>99</v>
      </c>
      <c r="E179" s="85">
        <v>8</v>
      </c>
    </row>
    <row r="180" spans="1:5" ht="19" customHeight="1">
      <c r="A180" s="175"/>
      <c r="B180" s="165" t="s">
        <v>267</v>
      </c>
      <c r="C180" s="161" t="s">
        <v>268</v>
      </c>
      <c r="D180" s="83" t="s">
        <v>99</v>
      </c>
      <c r="E180" s="85">
        <v>18</v>
      </c>
    </row>
    <row r="181" spans="1:5" ht="19" customHeight="1">
      <c r="A181" s="175"/>
      <c r="B181" s="165" t="s">
        <v>267</v>
      </c>
      <c r="C181" s="161" t="s">
        <v>268</v>
      </c>
      <c r="D181" s="83" t="s">
        <v>99</v>
      </c>
      <c r="E181" s="85">
        <v>19.100000000000001</v>
      </c>
    </row>
    <row r="182" spans="1:5" ht="19" customHeight="1">
      <c r="A182" s="175"/>
      <c r="B182" s="165" t="s">
        <v>267</v>
      </c>
      <c r="C182" s="161" t="s">
        <v>268</v>
      </c>
      <c r="D182" s="83" t="s">
        <v>99</v>
      </c>
      <c r="E182" s="85">
        <v>19.100000000000001</v>
      </c>
    </row>
    <row r="183" spans="1:5" ht="19" customHeight="1">
      <c r="A183" s="175"/>
      <c r="B183" s="165" t="s">
        <v>269</v>
      </c>
      <c r="C183" s="161" t="s">
        <v>268</v>
      </c>
      <c r="D183" s="83" t="s">
        <v>99</v>
      </c>
      <c r="E183" s="85">
        <v>19.720402</v>
      </c>
    </row>
    <row r="184" spans="1:5" ht="19" customHeight="1">
      <c r="A184" s="175"/>
      <c r="B184" s="165" t="s">
        <v>270</v>
      </c>
      <c r="C184" s="161" t="s">
        <v>268</v>
      </c>
      <c r="D184" s="83" t="s">
        <v>99</v>
      </c>
      <c r="E184" s="85">
        <v>4.7259000000000002</v>
      </c>
    </row>
    <row r="185" spans="1:5" ht="20" customHeight="1">
      <c r="A185" s="175" t="s">
        <v>271</v>
      </c>
      <c r="B185" s="165" t="s">
        <v>272</v>
      </c>
      <c r="C185" s="161" t="s">
        <v>273</v>
      </c>
      <c r="D185" s="83" t="s">
        <v>99</v>
      </c>
      <c r="E185" s="85">
        <v>1</v>
      </c>
    </row>
    <row r="186" spans="1:5" ht="20" customHeight="1">
      <c r="A186" s="175"/>
      <c r="B186" s="165" t="s">
        <v>274</v>
      </c>
      <c r="C186" s="161" t="s">
        <v>275</v>
      </c>
      <c r="D186" s="83" t="s">
        <v>99</v>
      </c>
      <c r="E186" s="85">
        <v>1</v>
      </c>
    </row>
    <row r="187" spans="1:5" ht="20" customHeight="1">
      <c r="A187" s="175"/>
      <c r="B187" s="165" t="s">
        <v>276</v>
      </c>
      <c r="C187" s="161" t="s">
        <v>277</v>
      </c>
      <c r="D187" s="83" t="s">
        <v>99</v>
      </c>
      <c r="E187" s="85">
        <v>1</v>
      </c>
    </row>
    <row r="188" spans="1:5" ht="30" customHeight="1">
      <c r="A188" s="175" t="s">
        <v>278</v>
      </c>
      <c r="B188" s="165" t="s">
        <v>279</v>
      </c>
      <c r="C188" s="161" t="s">
        <v>280</v>
      </c>
      <c r="D188" s="83" t="s">
        <v>99</v>
      </c>
      <c r="E188" s="85">
        <v>13.801</v>
      </c>
    </row>
    <row r="189" spans="1:5" ht="20" customHeight="1">
      <c r="A189" s="175"/>
      <c r="B189" s="165" t="s">
        <v>281</v>
      </c>
      <c r="C189" s="161" t="s">
        <v>282</v>
      </c>
      <c r="D189" s="83" t="s">
        <v>99</v>
      </c>
      <c r="E189" s="85">
        <v>199.43549999999999</v>
      </c>
    </row>
    <row r="190" spans="1:5" ht="30.5" customHeight="1">
      <c r="A190" s="175"/>
      <c r="B190" s="165" t="s">
        <v>283</v>
      </c>
      <c r="C190" s="161" t="s">
        <v>284</v>
      </c>
      <c r="D190" s="83" t="s">
        <v>99</v>
      </c>
      <c r="E190" s="85">
        <v>4.8</v>
      </c>
    </row>
    <row r="191" spans="1:5" ht="20" customHeight="1">
      <c r="A191" s="175"/>
      <c r="B191" s="165" t="s">
        <v>285</v>
      </c>
      <c r="C191" s="161" t="s">
        <v>284</v>
      </c>
      <c r="D191" s="83" t="s">
        <v>99</v>
      </c>
      <c r="E191" s="85">
        <v>7.43</v>
      </c>
    </row>
    <row r="192" spans="1:5" ht="30" customHeight="1">
      <c r="A192" s="175"/>
      <c r="B192" s="165" t="s">
        <v>286</v>
      </c>
      <c r="C192" s="161" t="s">
        <v>284</v>
      </c>
      <c r="D192" s="83" t="s">
        <v>99</v>
      </c>
      <c r="E192" s="85">
        <v>4.8</v>
      </c>
    </row>
    <row r="193" spans="1:5" ht="20" customHeight="1">
      <c r="A193" s="175"/>
      <c r="B193" s="165" t="s">
        <v>287</v>
      </c>
      <c r="C193" s="161" t="s">
        <v>284</v>
      </c>
      <c r="D193" s="83" t="s">
        <v>99</v>
      </c>
      <c r="E193" s="85">
        <v>30.5</v>
      </c>
    </row>
    <row r="194" spans="1:5" ht="28.5" customHeight="1">
      <c r="A194" s="175"/>
      <c r="B194" s="165" t="s">
        <v>288</v>
      </c>
      <c r="C194" s="161" t="s">
        <v>284</v>
      </c>
      <c r="D194" s="83" t="s">
        <v>99</v>
      </c>
      <c r="E194" s="85">
        <v>13.8</v>
      </c>
    </row>
    <row r="195" spans="1:5" ht="20" customHeight="1">
      <c r="A195" s="175"/>
      <c r="B195" s="165" t="s">
        <v>289</v>
      </c>
      <c r="C195" s="161" t="s">
        <v>284</v>
      </c>
      <c r="D195" s="83" t="s">
        <v>99</v>
      </c>
      <c r="E195" s="85">
        <v>4.2</v>
      </c>
    </row>
    <row r="196" spans="1:5" ht="20" customHeight="1">
      <c r="A196" s="175" t="s">
        <v>1001</v>
      </c>
      <c r="B196" s="165" t="s">
        <v>290</v>
      </c>
      <c r="C196" s="161" t="s">
        <v>284</v>
      </c>
      <c r="D196" s="83" t="s">
        <v>99</v>
      </c>
      <c r="E196" s="85">
        <v>5.6800000000000104</v>
      </c>
    </row>
    <row r="197" spans="1:5" ht="20" customHeight="1">
      <c r="A197" s="175"/>
      <c r="B197" s="165" t="s">
        <v>291</v>
      </c>
      <c r="C197" s="161" t="s">
        <v>284</v>
      </c>
      <c r="D197" s="83" t="s">
        <v>99</v>
      </c>
      <c r="E197" s="85">
        <v>42.43</v>
      </c>
    </row>
    <row r="198" spans="1:5" ht="20" customHeight="1">
      <c r="A198" s="175"/>
      <c r="B198" s="165" t="s">
        <v>292</v>
      </c>
      <c r="C198" s="161" t="s">
        <v>284</v>
      </c>
      <c r="D198" s="83" t="s">
        <v>99</v>
      </c>
      <c r="E198" s="85">
        <v>38.799999999999997</v>
      </c>
    </row>
    <row r="199" spans="1:5" ht="20" customHeight="1">
      <c r="A199" s="175"/>
      <c r="B199" s="165" t="s">
        <v>293</v>
      </c>
      <c r="C199" s="161" t="s">
        <v>284</v>
      </c>
      <c r="D199" s="83" t="s">
        <v>99</v>
      </c>
      <c r="E199" s="85">
        <v>0.31</v>
      </c>
    </row>
    <row r="200" spans="1:5" ht="20" customHeight="1">
      <c r="A200" s="175"/>
      <c r="B200" s="165" t="s">
        <v>294</v>
      </c>
      <c r="C200" s="161" t="s">
        <v>295</v>
      </c>
      <c r="D200" s="83" t="s">
        <v>99</v>
      </c>
      <c r="E200" s="85">
        <v>1.52</v>
      </c>
    </row>
    <row r="201" spans="1:5" ht="20" customHeight="1">
      <c r="A201" s="175"/>
      <c r="B201" s="165" t="s">
        <v>296</v>
      </c>
      <c r="C201" s="161" t="s">
        <v>297</v>
      </c>
      <c r="D201" s="83" t="s">
        <v>99</v>
      </c>
      <c r="E201" s="85">
        <v>0.95000000000000295</v>
      </c>
    </row>
    <row r="202" spans="1:5" ht="20" customHeight="1">
      <c r="A202" s="175"/>
      <c r="B202" s="165" t="s">
        <v>298</v>
      </c>
      <c r="C202" s="161" t="s">
        <v>299</v>
      </c>
      <c r="D202" s="83" t="s">
        <v>99</v>
      </c>
      <c r="E202" s="85">
        <v>41.1</v>
      </c>
    </row>
    <row r="203" spans="1:5" ht="20" customHeight="1">
      <c r="A203" s="175"/>
      <c r="B203" s="165" t="s">
        <v>300</v>
      </c>
      <c r="C203" s="161" t="s">
        <v>299</v>
      </c>
      <c r="D203" s="83" t="s">
        <v>99</v>
      </c>
      <c r="E203" s="85">
        <v>9</v>
      </c>
    </row>
    <row r="204" spans="1:5" ht="20" customHeight="1">
      <c r="A204" s="175"/>
      <c r="B204" s="165" t="s">
        <v>301</v>
      </c>
      <c r="C204" s="161" t="s">
        <v>299</v>
      </c>
      <c r="D204" s="83" t="s">
        <v>99</v>
      </c>
      <c r="E204" s="85">
        <v>0.61</v>
      </c>
    </row>
    <row r="205" spans="1:5" ht="20" customHeight="1">
      <c r="A205" s="175"/>
      <c r="B205" s="165" t="s">
        <v>302</v>
      </c>
      <c r="C205" s="161" t="s">
        <v>299</v>
      </c>
      <c r="D205" s="83" t="s">
        <v>99</v>
      </c>
      <c r="E205" s="85">
        <v>0.61</v>
      </c>
    </row>
    <row r="206" spans="1:5" ht="20" customHeight="1">
      <c r="A206" s="175"/>
      <c r="B206" s="165" t="s">
        <v>303</v>
      </c>
      <c r="C206" s="161" t="s">
        <v>299</v>
      </c>
      <c r="D206" s="83" t="s">
        <v>99</v>
      </c>
      <c r="E206" s="85">
        <v>3</v>
      </c>
    </row>
    <row r="207" spans="1:5" ht="24.5" customHeight="1">
      <c r="A207" s="175"/>
      <c r="B207" s="165" t="s">
        <v>304</v>
      </c>
      <c r="C207" s="161" t="s">
        <v>299</v>
      </c>
      <c r="D207" s="83" t="s">
        <v>99</v>
      </c>
      <c r="E207" s="85">
        <v>45</v>
      </c>
    </row>
    <row r="208" spans="1:5" ht="30" customHeight="1">
      <c r="A208" s="175"/>
      <c r="B208" s="165" t="s">
        <v>305</v>
      </c>
      <c r="C208" s="161" t="s">
        <v>299</v>
      </c>
      <c r="D208" s="83" t="s">
        <v>99</v>
      </c>
      <c r="E208" s="85">
        <v>0.86</v>
      </c>
    </row>
    <row r="209" spans="1:5" ht="25.5" customHeight="1">
      <c r="A209" s="175" t="s">
        <v>306</v>
      </c>
      <c r="B209" s="165" t="s">
        <v>307</v>
      </c>
      <c r="C209" s="161" t="s">
        <v>308</v>
      </c>
      <c r="D209" s="83" t="s">
        <v>99</v>
      </c>
      <c r="E209" s="85">
        <v>0.52429999999999999</v>
      </c>
    </row>
    <row r="210" spans="1:5" ht="22.5" customHeight="1">
      <c r="A210" s="175"/>
      <c r="B210" s="165" t="s">
        <v>309</v>
      </c>
      <c r="C210" s="161" t="s">
        <v>310</v>
      </c>
      <c r="D210" s="83" t="s">
        <v>99</v>
      </c>
      <c r="E210" s="85">
        <v>2.63E-2</v>
      </c>
    </row>
    <row r="211" spans="1:5" ht="21" customHeight="1">
      <c r="A211" s="175" t="s">
        <v>311</v>
      </c>
      <c r="B211" s="165" t="s">
        <v>312</v>
      </c>
      <c r="C211" s="161" t="s">
        <v>313</v>
      </c>
      <c r="D211" s="83" t="s">
        <v>99</v>
      </c>
      <c r="E211" s="85">
        <v>0.4</v>
      </c>
    </row>
    <row r="212" spans="1:5" ht="21" customHeight="1">
      <c r="A212" s="175"/>
      <c r="B212" s="165" t="s">
        <v>314</v>
      </c>
      <c r="C212" s="161" t="s">
        <v>315</v>
      </c>
      <c r="D212" s="83" t="s">
        <v>99</v>
      </c>
      <c r="E212" s="85">
        <v>9</v>
      </c>
    </row>
    <row r="213" spans="1:5" ht="21" customHeight="1">
      <c r="A213" s="175"/>
      <c r="B213" s="165" t="s">
        <v>316</v>
      </c>
      <c r="C213" s="161" t="s">
        <v>315</v>
      </c>
      <c r="D213" s="83" t="s">
        <v>99</v>
      </c>
      <c r="E213" s="85">
        <v>0.14000000000000101</v>
      </c>
    </row>
    <row r="214" spans="1:5" ht="21" customHeight="1">
      <c r="A214" s="175"/>
      <c r="B214" s="165" t="s">
        <v>317</v>
      </c>
      <c r="C214" s="161" t="s">
        <v>315</v>
      </c>
      <c r="D214" s="83" t="s">
        <v>99</v>
      </c>
      <c r="E214" s="85">
        <v>1.1859</v>
      </c>
    </row>
    <row r="215" spans="1:5" ht="21" customHeight="1">
      <c r="A215" s="175"/>
      <c r="B215" s="165" t="s">
        <v>318</v>
      </c>
      <c r="C215" s="161" t="s">
        <v>315</v>
      </c>
      <c r="D215" s="83" t="s">
        <v>99</v>
      </c>
      <c r="E215" s="85">
        <v>1.4547030000000001</v>
      </c>
    </row>
    <row r="216" spans="1:5" ht="21" customHeight="1">
      <c r="A216" s="175"/>
      <c r="B216" s="165" t="s">
        <v>319</v>
      </c>
      <c r="C216" s="161" t="s">
        <v>315</v>
      </c>
      <c r="D216" s="83" t="s">
        <v>99</v>
      </c>
      <c r="E216" s="85">
        <v>17.798999999999999</v>
      </c>
    </row>
    <row r="217" spans="1:5" ht="22.5" customHeight="1">
      <c r="A217" s="175" t="s">
        <v>320</v>
      </c>
      <c r="B217" s="165" t="s">
        <v>321</v>
      </c>
      <c r="C217" s="161" t="s">
        <v>322</v>
      </c>
      <c r="D217" s="83" t="s">
        <v>99</v>
      </c>
      <c r="E217" s="85">
        <v>1.0086999999999999</v>
      </c>
    </row>
    <row r="218" spans="1:5" ht="22.5" customHeight="1">
      <c r="A218" s="175"/>
      <c r="B218" s="165" t="s">
        <v>321</v>
      </c>
      <c r="C218" s="161" t="s">
        <v>322</v>
      </c>
      <c r="D218" s="83" t="s">
        <v>99</v>
      </c>
      <c r="E218" s="85">
        <v>3.7911000000000001</v>
      </c>
    </row>
    <row r="219" spans="1:5" ht="22.5" customHeight="1">
      <c r="A219" s="175"/>
      <c r="B219" s="165" t="s">
        <v>321</v>
      </c>
      <c r="C219" s="161" t="s">
        <v>322</v>
      </c>
      <c r="D219" s="83" t="s">
        <v>99</v>
      </c>
      <c r="E219" s="85">
        <v>5.63</v>
      </c>
    </row>
    <row r="220" spans="1:5" ht="22.5" customHeight="1">
      <c r="A220" s="175"/>
      <c r="B220" s="165" t="s">
        <v>321</v>
      </c>
      <c r="C220" s="161" t="s">
        <v>322</v>
      </c>
      <c r="D220" s="83" t="s">
        <v>99</v>
      </c>
      <c r="E220" s="85">
        <v>6.2102000000000004</v>
      </c>
    </row>
    <row r="221" spans="1:5" ht="22.5" customHeight="1">
      <c r="A221" s="175"/>
      <c r="B221" s="165" t="s">
        <v>321</v>
      </c>
      <c r="C221" s="161" t="s">
        <v>322</v>
      </c>
      <c r="D221" s="83" t="s">
        <v>99</v>
      </c>
      <c r="E221" s="85">
        <v>11.582100000000001</v>
      </c>
    </row>
    <row r="222" spans="1:5" ht="22.5" customHeight="1">
      <c r="A222" s="175"/>
      <c r="B222" s="165" t="s">
        <v>323</v>
      </c>
      <c r="C222" s="161" t="s">
        <v>322</v>
      </c>
      <c r="D222" s="83" t="s">
        <v>99</v>
      </c>
      <c r="E222" s="85">
        <v>0.25960000000000599</v>
      </c>
    </row>
    <row r="223" spans="1:5" ht="22.5" customHeight="1">
      <c r="A223" s="175"/>
      <c r="B223" s="165" t="s">
        <v>324</v>
      </c>
      <c r="C223" s="161" t="s">
        <v>322</v>
      </c>
      <c r="D223" s="83" t="s">
        <v>99</v>
      </c>
      <c r="E223" s="85">
        <v>8.2000000000004292E-3</v>
      </c>
    </row>
    <row r="224" spans="1:5" ht="22.5" customHeight="1">
      <c r="A224" s="175"/>
      <c r="B224" s="165" t="s">
        <v>325</v>
      </c>
      <c r="C224" s="161" t="s">
        <v>322</v>
      </c>
      <c r="D224" s="83" t="s">
        <v>99</v>
      </c>
      <c r="E224" s="85">
        <v>8.2399999999999807E-2</v>
      </c>
    </row>
    <row r="225" spans="1:5" ht="22.5" customHeight="1">
      <c r="A225" s="175"/>
      <c r="B225" s="165" t="s">
        <v>321</v>
      </c>
      <c r="C225" s="161" t="s">
        <v>322</v>
      </c>
      <c r="D225" s="83" t="s">
        <v>99</v>
      </c>
      <c r="E225" s="85">
        <v>0.77250000000000096</v>
      </c>
    </row>
    <row r="226" spans="1:5" ht="22.5" customHeight="1">
      <c r="A226" s="175"/>
      <c r="B226" s="165" t="s">
        <v>326</v>
      </c>
      <c r="C226" s="161" t="s">
        <v>322</v>
      </c>
      <c r="D226" s="83" t="s">
        <v>99</v>
      </c>
      <c r="E226" s="85">
        <v>0.78</v>
      </c>
    </row>
    <row r="227" spans="1:5" ht="21" customHeight="1">
      <c r="A227" s="175" t="s">
        <v>327</v>
      </c>
      <c r="B227" s="165" t="s">
        <v>328</v>
      </c>
      <c r="C227" s="161" t="s">
        <v>329</v>
      </c>
      <c r="D227" s="83" t="s">
        <v>99</v>
      </c>
      <c r="E227" s="85">
        <v>0.57999999999999996</v>
      </c>
    </row>
    <row r="228" spans="1:5" ht="21" customHeight="1">
      <c r="A228" s="175"/>
      <c r="B228" s="165" t="s">
        <v>330</v>
      </c>
      <c r="C228" s="161" t="s">
        <v>329</v>
      </c>
      <c r="D228" s="83" t="s">
        <v>99</v>
      </c>
      <c r="E228" s="85">
        <v>8.7426999999999894E-2</v>
      </c>
    </row>
    <row r="229" spans="1:5" ht="21" customHeight="1">
      <c r="A229" s="175"/>
      <c r="B229" s="165" t="s">
        <v>331</v>
      </c>
      <c r="C229" s="161" t="s">
        <v>329</v>
      </c>
      <c r="D229" s="83" t="s">
        <v>99</v>
      </c>
      <c r="E229" s="85">
        <v>0.24</v>
      </c>
    </row>
    <row r="230" spans="1:5" ht="21" customHeight="1">
      <c r="A230" s="175"/>
      <c r="B230" s="165" t="s">
        <v>332</v>
      </c>
      <c r="C230" s="161" t="s">
        <v>329</v>
      </c>
      <c r="D230" s="83" t="s">
        <v>99</v>
      </c>
      <c r="E230" s="85">
        <v>3.10000000000001E-2</v>
      </c>
    </row>
    <row r="231" spans="1:5" ht="21" customHeight="1">
      <c r="A231" s="175"/>
      <c r="B231" s="165" t="s">
        <v>333</v>
      </c>
      <c r="C231" s="161" t="s">
        <v>329</v>
      </c>
      <c r="D231" s="83" t="s">
        <v>99</v>
      </c>
      <c r="E231" s="85">
        <v>11.521100000000001</v>
      </c>
    </row>
    <row r="232" spans="1:5" ht="20" customHeight="1">
      <c r="A232" s="175" t="s">
        <v>334</v>
      </c>
      <c r="B232" s="165" t="s">
        <v>335</v>
      </c>
      <c r="C232" s="161" t="s">
        <v>336</v>
      </c>
      <c r="D232" s="83" t="s">
        <v>99</v>
      </c>
      <c r="E232" s="85">
        <v>15.651044000000001</v>
      </c>
    </row>
    <row r="233" spans="1:5" ht="20" customHeight="1">
      <c r="A233" s="175"/>
      <c r="B233" s="165" t="s">
        <v>337</v>
      </c>
      <c r="C233" s="161" t="s">
        <v>338</v>
      </c>
      <c r="D233" s="83" t="s">
        <v>99</v>
      </c>
      <c r="E233" s="85">
        <v>4.9047559999999999</v>
      </c>
    </row>
    <row r="234" spans="1:5" ht="20" customHeight="1">
      <c r="A234" s="175"/>
      <c r="B234" s="165" t="s">
        <v>339</v>
      </c>
      <c r="C234" s="161" t="s">
        <v>340</v>
      </c>
      <c r="D234" s="83" t="s">
        <v>99</v>
      </c>
      <c r="E234" s="85">
        <v>56</v>
      </c>
    </row>
    <row r="235" spans="1:5" ht="20" customHeight="1">
      <c r="A235" s="175"/>
      <c r="B235" s="87" t="s">
        <v>341</v>
      </c>
      <c r="C235" s="88">
        <v>2110301</v>
      </c>
      <c r="D235" s="83" t="s">
        <v>342</v>
      </c>
      <c r="E235" s="84">
        <v>1675</v>
      </c>
    </row>
    <row r="236" spans="1:5" ht="20" customHeight="1">
      <c r="A236" s="175"/>
      <c r="B236" s="165" t="s">
        <v>343</v>
      </c>
      <c r="C236" s="161" t="s">
        <v>340</v>
      </c>
      <c r="D236" s="83" t="s">
        <v>99</v>
      </c>
      <c r="E236" s="85">
        <v>271.47579999999999</v>
      </c>
    </row>
    <row r="237" spans="1:5" ht="20" customHeight="1">
      <c r="A237" s="175" t="s">
        <v>344</v>
      </c>
      <c r="B237" s="165" t="s">
        <v>345</v>
      </c>
      <c r="C237" s="161" t="s">
        <v>346</v>
      </c>
      <c r="D237" s="83" t="s">
        <v>99</v>
      </c>
      <c r="E237" s="85">
        <v>3.6799999999999999E-2</v>
      </c>
    </row>
    <row r="238" spans="1:5" ht="20" customHeight="1">
      <c r="A238" s="175"/>
      <c r="B238" s="165" t="s">
        <v>345</v>
      </c>
      <c r="C238" s="161" t="s">
        <v>346</v>
      </c>
      <c r="D238" s="83" t="s">
        <v>99</v>
      </c>
      <c r="E238" s="85">
        <v>8.3999999999999596E-3</v>
      </c>
    </row>
    <row r="239" spans="1:5" ht="20" customHeight="1">
      <c r="A239" s="175"/>
      <c r="B239" s="165" t="s">
        <v>345</v>
      </c>
      <c r="C239" s="161" t="s">
        <v>346</v>
      </c>
      <c r="D239" s="83" t="s">
        <v>99</v>
      </c>
      <c r="E239" s="85">
        <v>0.221276</v>
      </c>
    </row>
    <row r="240" spans="1:5" ht="20" customHeight="1">
      <c r="A240" s="175"/>
      <c r="B240" s="165" t="s">
        <v>345</v>
      </c>
      <c r="C240" s="161" t="s">
        <v>346</v>
      </c>
      <c r="D240" s="83" t="s">
        <v>99</v>
      </c>
      <c r="E240" s="85">
        <v>1.50000000000001E-2</v>
      </c>
    </row>
    <row r="241" spans="1:5" ht="20" customHeight="1">
      <c r="A241" s="175"/>
      <c r="B241" s="165" t="s">
        <v>347</v>
      </c>
      <c r="C241" s="161" t="s">
        <v>346</v>
      </c>
      <c r="D241" s="83" t="s">
        <v>99</v>
      </c>
      <c r="E241" s="85">
        <v>5.05500000000003E-3</v>
      </c>
    </row>
    <row r="242" spans="1:5" ht="20" customHeight="1">
      <c r="A242" s="175" t="s">
        <v>348</v>
      </c>
      <c r="B242" s="165" t="s">
        <v>349</v>
      </c>
      <c r="C242" s="161" t="s">
        <v>350</v>
      </c>
      <c r="D242" s="83" t="s">
        <v>99</v>
      </c>
      <c r="E242" s="85">
        <v>13.51</v>
      </c>
    </row>
    <row r="243" spans="1:5" ht="20" customHeight="1">
      <c r="A243" s="175"/>
      <c r="B243" s="165" t="s">
        <v>351</v>
      </c>
      <c r="C243" s="161" t="s">
        <v>352</v>
      </c>
      <c r="D243" s="83" t="s">
        <v>99</v>
      </c>
      <c r="E243" s="85">
        <v>36.219999999999899</v>
      </c>
    </row>
    <row r="244" spans="1:5" ht="20" customHeight="1">
      <c r="A244" s="175" t="s">
        <v>353</v>
      </c>
      <c r="B244" s="165" t="s">
        <v>354</v>
      </c>
      <c r="C244" s="161" t="s">
        <v>355</v>
      </c>
      <c r="D244" s="83" t="s">
        <v>99</v>
      </c>
      <c r="E244" s="85">
        <v>68.716800000000006</v>
      </c>
    </row>
    <row r="245" spans="1:5" ht="20" customHeight="1">
      <c r="A245" s="175"/>
      <c r="B245" s="165" t="s">
        <v>356</v>
      </c>
      <c r="C245" s="161" t="s">
        <v>357</v>
      </c>
      <c r="D245" s="83" t="s">
        <v>99</v>
      </c>
      <c r="E245" s="85">
        <v>0.93470000000000697</v>
      </c>
    </row>
    <row r="246" spans="1:5" ht="20" customHeight="1">
      <c r="A246" s="175"/>
      <c r="B246" s="165" t="s">
        <v>358</v>
      </c>
      <c r="C246" s="161" t="s">
        <v>357</v>
      </c>
      <c r="D246" s="83" t="s">
        <v>99</v>
      </c>
      <c r="E246" s="85">
        <v>0.71999999999999897</v>
      </c>
    </row>
    <row r="247" spans="1:5" ht="20" customHeight="1">
      <c r="A247" s="175"/>
      <c r="B247" s="165" t="s">
        <v>345</v>
      </c>
      <c r="C247" s="161" t="s">
        <v>357</v>
      </c>
      <c r="D247" s="83" t="s">
        <v>99</v>
      </c>
      <c r="E247" s="85">
        <v>1.5</v>
      </c>
    </row>
    <row r="248" spans="1:5" ht="20" customHeight="1">
      <c r="A248" s="175"/>
      <c r="B248" s="165" t="s">
        <v>359</v>
      </c>
      <c r="C248" s="161" t="s">
        <v>360</v>
      </c>
      <c r="D248" s="83" t="s">
        <v>99</v>
      </c>
      <c r="E248" s="85">
        <v>11</v>
      </c>
    </row>
    <row r="249" spans="1:5" ht="20" customHeight="1">
      <c r="A249" s="175"/>
      <c r="B249" s="165" t="s">
        <v>361</v>
      </c>
      <c r="C249" s="161" t="s">
        <v>360</v>
      </c>
      <c r="D249" s="83" t="s">
        <v>99</v>
      </c>
      <c r="E249" s="85">
        <v>35.416930000000001</v>
      </c>
    </row>
    <row r="250" spans="1:5" ht="20" customHeight="1">
      <c r="A250" s="175"/>
      <c r="B250" s="165" t="s">
        <v>362</v>
      </c>
      <c r="C250" s="161" t="s">
        <v>360</v>
      </c>
      <c r="D250" s="83" t="s">
        <v>99</v>
      </c>
      <c r="E250" s="85">
        <v>2.3144070000000001</v>
      </c>
    </row>
    <row r="251" spans="1:5" ht="20" customHeight="1">
      <c r="A251" s="175"/>
      <c r="B251" s="165" t="s">
        <v>363</v>
      </c>
      <c r="C251" s="161" t="s">
        <v>360</v>
      </c>
      <c r="D251" s="83" t="s">
        <v>99</v>
      </c>
      <c r="E251" s="85">
        <v>1.863084</v>
      </c>
    </row>
    <row r="252" spans="1:5" ht="20" customHeight="1">
      <c r="A252" s="175" t="s">
        <v>364</v>
      </c>
      <c r="B252" s="165" t="s">
        <v>365</v>
      </c>
      <c r="C252" s="161" t="s">
        <v>366</v>
      </c>
      <c r="D252" s="83" t="s">
        <v>99</v>
      </c>
      <c r="E252" s="85">
        <v>2.1000000000000001E-2</v>
      </c>
    </row>
    <row r="253" spans="1:5" ht="20" customHeight="1">
      <c r="A253" s="175"/>
      <c r="B253" s="165" t="s">
        <v>365</v>
      </c>
      <c r="C253" s="161" t="s">
        <v>366</v>
      </c>
      <c r="D253" s="83" t="s">
        <v>99</v>
      </c>
      <c r="E253" s="85">
        <v>0.45200000000000001</v>
      </c>
    </row>
    <row r="254" spans="1:5" ht="20" customHeight="1">
      <c r="A254" s="175"/>
      <c r="B254" s="165" t="s">
        <v>365</v>
      </c>
      <c r="C254" s="161" t="s">
        <v>366</v>
      </c>
      <c r="D254" s="83" t="s">
        <v>99</v>
      </c>
      <c r="E254" s="85">
        <v>0.32700000000000001</v>
      </c>
    </row>
    <row r="255" spans="1:5" ht="20" customHeight="1">
      <c r="A255" s="175"/>
      <c r="B255" s="165" t="s">
        <v>367</v>
      </c>
      <c r="C255" s="161" t="s">
        <v>366</v>
      </c>
      <c r="D255" s="83" t="s">
        <v>99</v>
      </c>
      <c r="E255" s="85">
        <v>0.193296</v>
      </c>
    </row>
    <row r="256" spans="1:5" ht="20" customHeight="1">
      <c r="A256" s="175"/>
      <c r="B256" s="165" t="s">
        <v>368</v>
      </c>
      <c r="C256" s="161" t="s">
        <v>366</v>
      </c>
      <c r="D256" s="83" t="s">
        <v>99</v>
      </c>
      <c r="E256" s="85">
        <v>0.29499999999999998</v>
      </c>
    </row>
    <row r="257" spans="1:5" ht="22" customHeight="1">
      <c r="A257" s="175" t="s">
        <v>369</v>
      </c>
      <c r="B257" s="165" t="s">
        <v>370</v>
      </c>
      <c r="C257" s="161" t="s">
        <v>371</v>
      </c>
      <c r="D257" s="83" t="s">
        <v>99</v>
      </c>
      <c r="E257" s="85">
        <v>13.891999999999999</v>
      </c>
    </row>
    <row r="258" spans="1:5" ht="22" customHeight="1">
      <c r="A258" s="175"/>
      <c r="B258" s="165" t="s">
        <v>372</v>
      </c>
      <c r="C258" s="161" t="s">
        <v>373</v>
      </c>
      <c r="D258" s="83" t="s">
        <v>99</v>
      </c>
      <c r="E258" s="85">
        <v>9.6480000000003195E-3</v>
      </c>
    </row>
    <row r="259" spans="1:5" ht="22" customHeight="1">
      <c r="A259" s="175"/>
      <c r="B259" s="165" t="s">
        <v>374</v>
      </c>
      <c r="C259" s="161" t="s">
        <v>375</v>
      </c>
      <c r="D259" s="83" t="s">
        <v>99</v>
      </c>
      <c r="E259" s="85">
        <v>5.669035</v>
      </c>
    </row>
    <row r="260" spans="1:5" ht="22" customHeight="1">
      <c r="A260" s="175"/>
      <c r="B260" s="165" t="s">
        <v>376</v>
      </c>
      <c r="C260" s="161" t="s">
        <v>375</v>
      </c>
      <c r="D260" s="83" t="s">
        <v>99</v>
      </c>
      <c r="E260" s="85">
        <v>2.4</v>
      </c>
    </row>
    <row r="261" spans="1:5" ht="22" customHeight="1">
      <c r="A261" s="175"/>
      <c r="B261" s="165" t="s">
        <v>377</v>
      </c>
      <c r="C261" s="161" t="s">
        <v>375</v>
      </c>
      <c r="D261" s="83" t="s">
        <v>99</v>
      </c>
      <c r="E261" s="85">
        <v>0.48080000000000001</v>
      </c>
    </row>
    <row r="262" spans="1:5" ht="22" customHeight="1">
      <c r="A262" s="175"/>
      <c r="B262" s="165" t="s">
        <v>378</v>
      </c>
      <c r="C262" s="161" t="s">
        <v>379</v>
      </c>
      <c r="D262" s="83" t="s">
        <v>99</v>
      </c>
      <c r="E262" s="85">
        <v>18</v>
      </c>
    </row>
    <row r="263" spans="1:5" ht="22" customHeight="1">
      <c r="A263" s="175"/>
      <c r="B263" s="165" t="s">
        <v>380</v>
      </c>
      <c r="C263" s="161" t="s">
        <v>379</v>
      </c>
      <c r="D263" s="83" t="s">
        <v>99</v>
      </c>
      <c r="E263" s="85">
        <v>1.0063</v>
      </c>
    </row>
    <row r="264" spans="1:5" ht="22" customHeight="1">
      <c r="A264" s="175"/>
      <c r="B264" s="165" t="s">
        <v>381</v>
      </c>
      <c r="C264" s="161" t="s">
        <v>379</v>
      </c>
      <c r="D264" s="83" t="s">
        <v>99</v>
      </c>
      <c r="E264" s="85">
        <v>3.6838500000000001</v>
      </c>
    </row>
    <row r="265" spans="1:5" ht="22" customHeight="1">
      <c r="A265" s="175"/>
      <c r="B265" s="165" t="s">
        <v>382</v>
      </c>
      <c r="C265" s="161" t="s">
        <v>383</v>
      </c>
      <c r="D265" s="83" t="s">
        <v>99</v>
      </c>
      <c r="E265" s="85">
        <v>367.5</v>
      </c>
    </row>
    <row r="266" spans="1:5" ht="22" customHeight="1">
      <c r="A266" s="175"/>
      <c r="B266" s="165" t="s">
        <v>384</v>
      </c>
      <c r="C266" s="161" t="s">
        <v>385</v>
      </c>
      <c r="D266" s="83" t="s">
        <v>99</v>
      </c>
      <c r="E266" s="85">
        <v>233</v>
      </c>
    </row>
    <row r="267" spans="1:5" ht="22" customHeight="1">
      <c r="A267" s="175"/>
      <c r="B267" s="165" t="s">
        <v>386</v>
      </c>
      <c r="C267" s="161" t="s">
        <v>387</v>
      </c>
      <c r="D267" s="83" t="s">
        <v>99</v>
      </c>
      <c r="E267" s="85">
        <v>5.1407000000000096</v>
      </c>
    </row>
    <row r="268" spans="1:5" ht="22" customHeight="1">
      <c r="A268" s="175"/>
      <c r="B268" s="165" t="s">
        <v>388</v>
      </c>
      <c r="C268" s="161" t="s">
        <v>389</v>
      </c>
      <c r="D268" s="83" t="s">
        <v>99</v>
      </c>
      <c r="E268" s="85">
        <v>1.3624480000000001</v>
      </c>
    </row>
    <row r="269" spans="1:5" ht="22" customHeight="1">
      <c r="A269" s="175"/>
      <c r="B269" s="165" t="s">
        <v>390</v>
      </c>
      <c r="C269" s="161" t="s">
        <v>391</v>
      </c>
      <c r="D269" s="83" t="s">
        <v>99</v>
      </c>
      <c r="E269" s="85">
        <v>11.936131</v>
      </c>
    </row>
    <row r="270" spans="1:5" ht="20" customHeight="1">
      <c r="A270" s="175" t="s">
        <v>392</v>
      </c>
      <c r="B270" s="165" t="s">
        <v>393</v>
      </c>
      <c r="C270" s="161" t="s">
        <v>394</v>
      </c>
      <c r="D270" s="83" t="s">
        <v>99</v>
      </c>
      <c r="E270" s="85">
        <v>4.8</v>
      </c>
    </row>
    <row r="271" spans="1:5" ht="20" customHeight="1">
      <c r="A271" s="175"/>
      <c r="B271" s="87" t="s">
        <v>395</v>
      </c>
      <c r="C271" s="160">
        <v>2080901</v>
      </c>
      <c r="D271" s="83" t="s">
        <v>99</v>
      </c>
      <c r="E271" s="84">
        <v>395.1268</v>
      </c>
    </row>
    <row r="272" spans="1:5" ht="20" customHeight="1">
      <c r="A272" s="175"/>
      <c r="B272" s="165" t="s">
        <v>396</v>
      </c>
      <c r="C272" s="161" t="s">
        <v>394</v>
      </c>
      <c r="D272" s="83" t="s">
        <v>99</v>
      </c>
      <c r="E272" s="85">
        <v>18.2624</v>
      </c>
    </row>
    <row r="273" spans="1:5" ht="20" customHeight="1">
      <c r="A273" s="175"/>
      <c r="B273" s="165" t="s">
        <v>397</v>
      </c>
      <c r="C273" s="161" t="s">
        <v>150</v>
      </c>
      <c r="D273" s="83" t="s">
        <v>99</v>
      </c>
      <c r="E273" s="85">
        <v>0.260000000000005</v>
      </c>
    </row>
    <row r="274" spans="1:5" ht="20" customHeight="1">
      <c r="A274" s="175"/>
      <c r="B274" s="165" t="s">
        <v>398</v>
      </c>
      <c r="C274" s="161" t="s">
        <v>150</v>
      </c>
      <c r="D274" s="83" t="s">
        <v>99</v>
      </c>
      <c r="E274" s="85">
        <v>0.72129999999999905</v>
      </c>
    </row>
    <row r="275" spans="1:5" ht="20" customHeight="1">
      <c r="A275" s="175"/>
      <c r="B275" s="165" t="s">
        <v>399</v>
      </c>
      <c r="C275" s="161" t="s">
        <v>150</v>
      </c>
      <c r="D275" s="83" t="s">
        <v>99</v>
      </c>
      <c r="E275" s="85">
        <v>7.9999999999998295E-2</v>
      </c>
    </row>
    <row r="276" spans="1:5" ht="20" customHeight="1">
      <c r="A276" s="175"/>
      <c r="B276" s="165" t="s">
        <v>400</v>
      </c>
      <c r="C276" s="161" t="s">
        <v>150</v>
      </c>
      <c r="D276" s="83" t="s">
        <v>99</v>
      </c>
      <c r="E276" s="85">
        <v>4.6900000000000004</v>
      </c>
    </row>
    <row r="277" spans="1:5" ht="20" customHeight="1">
      <c r="A277" s="175"/>
      <c r="B277" s="165" t="s">
        <v>401</v>
      </c>
      <c r="C277" s="161" t="s">
        <v>150</v>
      </c>
      <c r="D277" s="83" t="s">
        <v>99</v>
      </c>
      <c r="E277" s="85">
        <v>3.44</v>
      </c>
    </row>
    <row r="278" spans="1:5" ht="20" customHeight="1">
      <c r="A278" s="175"/>
      <c r="B278" s="165" t="s">
        <v>402</v>
      </c>
      <c r="C278" s="161" t="s">
        <v>150</v>
      </c>
      <c r="D278" s="83" t="s">
        <v>99</v>
      </c>
      <c r="E278" s="85">
        <v>3.7864</v>
      </c>
    </row>
    <row r="279" spans="1:5" ht="20" customHeight="1">
      <c r="A279" s="175"/>
      <c r="B279" s="165" t="s">
        <v>403</v>
      </c>
      <c r="C279" s="161" t="s">
        <v>404</v>
      </c>
      <c r="D279" s="83" t="s">
        <v>99</v>
      </c>
      <c r="E279" s="85">
        <v>2.94818800000002</v>
      </c>
    </row>
    <row r="280" spans="1:5" ht="20" customHeight="1">
      <c r="A280" s="175"/>
      <c r="B280" s="165" t="s">
        <v>405</v>
      </c>
      <c r="C280" s="161" t="s">
        <v>404</v>
      </c>
      <c r="D280" s="83" t="s">
        <v>99</v>
      </c>
      <c r="E280" s="85">
        <v>2.19510000000014E-2</v>
      </c>
    </row>
    <row r="281" spans="1:5" ht="28.5" customHeight="1">
      <c r="A281" s="175"/>
      <c r="B281" s="165" t="s">
        <v>406</v>
      </c>
      <c r="C281" s="161" t="s">
        <v>404</v>
      </c>
      <c r="D281" s="83" t="s">
        <v>99</v>
      </c>
      <c r="E281" s="85">
        <v>118.67</v>
      </c>
    </row>
    <row r="282" spans="1:5" ht="20" customHeight="1">
      <c r="A282" s="175"/>
      <c r="B282" s="165" t="s">
        <v>407</v>
      </c>
      <c r="C282" s="161" t="s">
        <v>408</v>
      </c>
      <c r="D282" s="83" t="s">
        <v>99</v>
      </c>
      <c r="E282" s="85">
        <v>1.2065520000000001</v>
      </c>
    </row>
    <row r="283" spans="1:5" ht="20" customHeight="1">
      <c r="A283" s="175"/>
      <c r="B283" s="165" t="s">
        <v>409</v>
      </c>
      <c r="C283" s="161" t="s">
        <v>410</v>
      </c>
      <c r="D283" s="83" t="s">
        <v>99</v>
      </c>
      <c r="E283" s="85">
        <v>3.2588000000000499E-2</v>
      </c>
    </row>
    <row r="284" spans="1:5" ht="20" customHeight="1">
      <c r="A284" s="175"/>
      <c r="B284" s="165" t="s">
        <v>411</v>
      </c>
      <c r="C284" s="161" t="s">
        <v>410</v>
      </c>
      <c r="D284" s="83" t="s">
        <v>99</v>
      </c>
      <c r="E284" s="85">
        <v>38.572499999999998</v>
      </c>
    </row>
    <row r="285" spans="1:5" ht="20" customHeight="1">
      <c r="A285" s="175"/>
      <c r="B285" s="165" t="s">
        <v>412</v>
      </c>
      <c r="C285" s="161" t="s">
        <v>413</v>
      </c>
      <c r="D285" s="83" t="s">
        <v>99</v>
      </c>
      <c r="E285" s="85">
        <v>145</v>
      </c>
    </row>
    <row r="286" spans="1:5" ht="20" customHeight="1">
      <c r="A286" s="175"/>
      <c r="B286" s="165" t="s">
        <v>414</v>
      </c>
      <c r="C286" s="161" t="s">
        <v>415</v>
      </c>
      <c r="D286" s="83" t="s">
        <v>99</v>
      </c>
      <c r="E286" s="85">
        <v>27.5685</v>
      </c>
    </row>
    <row r="287" spans="1:5" ht="20" customHeight="1">
      <c r="A287" s="175"/>
      <c r="B287" s="165" t="s">
        <v>416</v>
      </c>
      <c r="C287" s="161" t="s">
        <v>417</v>
      </c>
      <c r="D287" s="83" t="s">
        <v>99</v>
      </c>
      <c r="E287" s="85">
        <v>5</v>
      </c>
    </row>
    <row r="288" spans="1:5" ht="20" customHeight="1">
      <c r="A288" s="175"/>
      <c r="B288" s="165" t="s">
        <v>418</v>
      </c>
      <c r="C288" s="161" t="s">
        <v>419</v>
      </c>
      <c r="D288" s="83" t="s">
        <v>99</v>
      </c>
      <c r="E288" s="85">
        <v>0.22489999999999999</v>
      </c>
    </row>
    <row r="289" spans="1:5" ht="20" customHeight="1">
      <c r="A289" s="175"/>
      <c r="B289" s="165" t="s">
        <v>420</v>
      </c>
      <c r="C289" s="161" t="s">
        <v>421</v>
      </c>
      <c r="D289" s="83" t="s">
        <v>99</v>
      </c>
      <c r="E289" s="85">
        <v>0.65554200000000096</v>
      </c>
    </row>
    <row r="290" spans="1:5" ht="20" customHeight="1">
      <c r="A290" s="175"/>
      <c r="B290" s="165" t="s">
        <v>422</v>
      </c>
      <c r="C290" s="161" t="s">
        <v>421</v>
      </c>
      <c r="D290" s="83" t="s">
        <v>99</v>
      </c>
      <c r="E290" s="85">
        <v>2.0194999999999999</v>
      </c>
    </row>
    <row r="291" spans="1:5" ht="20" customHeight="1">
      <c r="A291" s="175"/>
      <c r="B291" s="165" t="s">
        <v>423</v>
      </c>
      <c r="C291" s="161" t="s">
        <v>421</v>
      </c>
      <c r="D291" s="83" t="s">
        <v>99</v>
      </c>
      <c r="E291" s="85">
        <v>3.58</v>
      </c>
    </row>
    <row r="292" spans="1:5" ht="20" customHeight="1">
      <c r="A292" s="175" t="s">
        <v>424</v>
      </c>
      <c r="B292" s="165" t="s">
        <v>425</v>
      </c>
      <c r="C292" s="161" t="s">
        <v>426</v>
      </c>
      <c r="D292" s="83" t="s">
        <v>99</v>
      </c>
      <c r="E292" s="85">
        <v>5.8849999999999998</v>
      </c>
    </row>
    <row r="293" spans="1:5" ht="20" customHeight="1">
      <c r="A293" s="175"/>
      <c r="B293" s="165" t="s">
        <v>427</v>
      </c>
      <c r="C293" s="161" t="s">
        <v>426</v>
      </c>
      <c r="D293" s="83" t="s">
        <v>99</v>
      </c>
      <c r="E293" s="85">
        <v>24.2</v>
      </c>
    </row>
    <row r="294" spans="1:5" ht="20" customHeight="1">
      <c r="A294" s="175"/>
      <c r="B294" s="165" t="s">
        <v>428</v>
      </c>
      <c r="C294" s="161" t="s">
        <v>429</v>
      </c>
      <c r="D294" s="83" t="s">
        <v>99</v>
      </c>
      <c r="E294" s="85">
        <v>9.9999999999909103E-3</v>
      </c>
    </row>
    <row r="295" spans="1:5" ht="20" customHeight="1">
      <c r="A295" s="175"/>
      <c r="B295" s="165" t="s">
        <v>430</v>
      </c>
      <c r="C295" s="161" t="s">
        <v>431</v>
      </c>
      <c r="D295" s="83" t="s">
        <v>99</v>
      </c>
      <c r="E295" s="85">
        <v>16.95</v>
      </c>
    </row>
    <row r="296" spans="1:5" ht="20" customHeight="1">
      <c r="A296" s="175"/>
      <c r="B296" s="165" t="s">
        <v>432</v>
      </c>
      <c r="C296" s="161" t="s">
        <v>433</v>
      </c>
      <c r="D296" s="83" t="s">
        <v>99</v>
      </c>
      <c r="E296" s="85">
        <v>0.57450000000000001</v>
      </c>
    </row>
    <row r="297" spans="1:5" ht="20" customHeight="1">
      <c r="A297" s="175"/>
      <c r="B297" s="165" t="s">
        <v>434</v>
      </c>
      <c r="C297" s="161" t="s">
        <v>435</v>
      </c>
      <c r="D297" s="83" t="s">
        <v>99</v>
      </c>
      <c r="E297" s="85">
        <v>6.5136839999999996</v>
      </c>
    </row>
    <row r="298" spans="1:5" ht="20" customHeight="1">
      <c r="A298" s="175"/>
      <c r="B298" s="165" t="s">
        <v>436</v>
      </c>
      <c r="C298" s="161" t="s">
        <v>435</v>
      </c>
      <c r="D298" s="83" t="s">
        <v>99</v>
      </c>
      <c r="E298" s="85">
        <v>2.36</v>
      </c>
    </row>
    <row r="299" spans="1:5" ht="20" customHeight="1">
      <c r="A299" s="175"/>
      <c r="B299" s="165" t="s">
        <v>437</v>
      </c>
      <c r="C299" s="161" t="s">
        <v>438</v>
      </c>
      <c r="D299" s="83" t="s">
        <v>99</v>
      </c>
      <c r="E299" s="85">
        <v>5.3470000000004304E-3</v>
      </c>
    </row>
    <row r="300" spans="1:5" ht="20" customHeight="1">
      <c r="A300" s="175"/>
      <c r="B300" s="165" t="s">
        <v>439</v>
      </c>
      <c r="C300" s="161" t="s">
        <v>438</v>
      </c>
      <c r="D300" s="83" t="s">
        <v>99</v>
      </c>
      <c r="E300" s="85">
        <v>6.8638000000000003</v>
      </c>
    </row>
    <row r="301" spans="1:5" ht="20" customHeight="1">
      <c r="A301" s="175"/>
      <c r="B301" s="165" t="s">
        <v>440</v>
      </c>
      <c r="C301" s="161" t="s">
        <v>441</v>
      </c>
      <c r="D301" s="83" t="s">
        <v>99</v>
      </c>
      <c r="E301" s="85">
        <v>0.87329999999997199</v>
      </c>
    </row>
    <row r="302" spans="1:5" ht="20" customHeight="1">
      <c r="A302" s="175"/>
      <c r="B302" s="165" t="s">
        <v>442</v>
      </c>
      <c r="C302" s="161" t="s">
        <v>443</v>
      </c>
      <c r="D302" s="83" t="s">
        <v>99</v>
      </c>
      <c r="E302" s="85">
        <v>0.36710000000000098</v>
      </c>
    </row>
    <row r="303" spans="1:5" ht="20" customHeight="1">
      <c r="A303" s="175"/>
      <c r="B303" s="165" t="s">
        <v>444</v>
      </c>
      <c r="C303" s="161" t="s">
        <v>443</v>
      </c>
      <c r="D303" s="83" t="s">
        <v>99</v>
      </c>
      <c r="E303" s="85">
        <v>29.074000000000002</v>
      </c>
    </row>
    <row r="304" spans="1:5" ht="20" customHeight="1">
      <c r="A304" s="175"/>
      <c r="B304" s="165" t="s">
        <v>445</v>
      </c>
      <c r="C304" s="161" t="s">
        <v>446</v>
      </c>
      <c r="D304" s="83" t="s">
        <v>99</v>
      </c>
      <c r="E304" s="85">
        <v>1</v>
      </c>
    </row>
    <row r="305" spans="1:5" ht="20" customHeight="1">
      <c r="A305" s="175"/>
      <c r="B305" s="165" t="s">
        <v>445</v>
      </c>
      <c r="C305" s="161" t="s">
        <v>446</v>
      </c>
      <c r="D305" s="83" t="s">
        <v>99</v>
      </c>
      <c r="E305" s="85">
        <v>1</v>
      </c>
    </row>
    <row r="306" spans="1:5" ht="20" customHeight="1">
      <c r="A306" s="175"/>
      <c r="B306" s="165" t="s">
        <v>447</v>
      </c>
      <c r="C306" s="161" t="s">
        <v>446</v>
      </c>
      <c r="D306" s="83" t="s">
        <v>99</v>
      </c>
      <c r="E306" s="85">
        <v>22.76</v>
      </c>
    </row>
    <row r="307" spans="1:5" ht="20" customHeight="1">
      <c r="A307" s="175"/>
      <c r="B307" s="165" t="s">
        <v>448</v>
      </c>
      <c r="C307" s="161" t="s">
        <v>446</v>
      </c>
      <c r="D307" s="83" t="s">
        <v>99</v>
      </c>
      <c r="E307" s="85">
        <v>6.5</v>
      </c>
    </row>
    <row r="308" spans="1:5" ht="20" customHeight="1">
      <c r="A308" s="175"/>
      <c r="B308" s="165" t="s">
        <v>449</v>
      </c>
      <c r="C308" s="161" t="s">
        <v>446</v>
      </c>
      <c r="D308" s="83" t="s">
        <v>99</v>
      </c>
      <c r="E308" s="85">
        <v>7.3500000000000107E-2</v>
      </c>
    </row>
    <row r="309" spans="1:5" ht="20" customHeight="1">
      <c r="A309" s="175" t="s">
        <v>1002</v>
      </c>
      <c r="B309" s="165" t="s">
        <v>450</v>
      </c>
      <c r="C309" s="161" t="s">
        <v>446</v>
      </c>
      <c r="D309" s="83" t="s">
        <v>99</v>
      </c>
      <c r="E309" s="85">
        <v>7.3399999999999896E-2</v>
      </c>
    </row>
    <row r="310" spans="1:5" ht="20" customHeight="1">
      <c r="A310" s="175"/>
      <c r="B310" s="165" t="s">
        <v>448</v>
      </c>
      <c r="C310" s="161" t="s">
        <v>446</v>
      </c>
      <c r="D310" s="83" t="s">
        <v>99</v>
      </c>
      <c r="E310" s="85">
        <v>1.94</v>
      </c>
    </row>
    <row r="311" spans="1:5" ht="20" customHeight="1">
      <c r="A311" s="175"/>
      <c r="B311" s="165" t="s">
        <v>451</v>
      </c>
      <c r="C311" s="161" t="s">
        <v>446</v>
      </c>
      <c r="D311" s="83" t="s">
        <v>99</v>
      </c>
      <c r="E311" s="85">
        <v>14.4</v>
      </c>
    </row>
    <row r="312" spans="1:5" ht="20" customHeight="1">
      <c r="A312" s="175"/>
      <c r="B312" s="165" t="s">
        <v>452</v>
      </c>
      <c r="C312" s="161" t="s">
        <v>446</v>
      </c>
      <c r="D312" s="83" t="s">
        <v>99</v>
      </c>
      <c r="E312" s="85">
        <v>5.3936000000000002</v>
      </c>
    </row>
    <row r="313" spans="1:5" ht="20" customHeight="1">
      <c r="A313" s="175"/>
      <c r="B313" s="165" t="s">
        <v>453</v>
      </c>
      <c r="C313" s="161" t="s">
        <v>446</v>
      </c>
      <c r="D313" s="83" t="s">
        <v>99</v>
      </c>
      <c r="E313" s="85">
        <v>0.32999999999999802</v>
      </c>
    </row>
    <row r="314" spans="1:5" ht="20" customHeight="1">
      <c r="A314" s="175"/>
      <c r="B314" s="165" t="s">
        <v>445</v>
      </c>
      <c r="C314" s="161" t="s">
        <v>446</v>
      </c>
      <c r="D314" s="83" t="s">
        <v>99</v>
      </c>
      <c r="E314" s="85">
        <v>30.161799999999999</v>
      </c>
    </row>
    <row r="315" spans="1:5" ht="20" customHeight="1">
      <c r="A315" s="175"/>
      <c r="B315" s="165" t="s">
        <v>454</v>
      </c>
      <c r="C315" s="161" t="s">
        <v>446</v>
      </c>
      <c r="D315" s="83" t="s">
        <v>99</v>
      </c>
      <c r="E315" s="85">
        <v>90.892099999999999</v>
      </c>
    </row>
    <row r="316" spans="1:5" ht="20" customHeight="1">
      <c r="A316" s="175" t="s">
        <v>455</v>
      </c>
      <c r="B316" s="165" t="s">
        <v>456</v>
      </c>
      <c r="C316" s="161" t="s">
        <v>457</v>
      </c>
      <c r="D316" s="83" t="s">
        <v>99</v>
      </c>
      <c r="E316" s="85">
        <v>8.0500000000000002E-2</v>
      </c>
    </row>
    <row r="317" spans="1:5" ht="20" customHeight="1">
      <c r="A317" s="175"/>
      <c r="B317" s="165" t="s">
        <v>458</v>
      </c>
      <c r="C317" s="161" t="s">
        <v>459</v>
      </c>
      <c r="D317" s="83" t="s">
        <v>99</v>
      </c>
      <c r="E317" s="85">
        <v>1</v>
      </c>
    </row>
    <row r="318" spans="1:5" ht="20" customHeight="1">
      <c r="A318" s="175"/>
      <c r="B318" s="165" t="s">
        <v>458</v>
      </c>
      <c r="C318" s="161" t="s">
        <v>459</v>
      </c>
      <c r="D318" s="83" t="s">
        <v>99</v>
      </c>
      <c r="E318" s="85">
        <v>4.9727189999999997</v>
      </c>
    </row>
    <row r="319" spans="1:5" ht="20" customHeight="1">
      <c r="A319" s="175"/>
      <c r="B319" s="165" t="s">
        <v>460</v>
      </c>
      <c r="C319" s="161" t="s">
        <v>459</v>
      </c>
      <c r="D319" s="83" t="s">
        <v>99</v>
      </c>
      <c r="E319" s="85">
        <v>2.4400000000000002E-2</v>
      </c>
    </row>
    <row r="320" spans="1:5" ht="20" customHeight="1">
      <c r="A320" s="175"/>
      <c r="B320" s="165" t="s">
        <v>461</v>
      </c>
      <c r="C320" s="161" t="s">
        <v>459</v>
      </c>
      <c r="D320" s="83" t="s">
        <v>99</v>
      </c>
      <c r="E320" s="85">
        <v>1.7140999999999601E-2</v>
      </c>
    </row>
    <row r="321" spans="1:5" ht="20" customHeight="1">
      <c r="A321" s="175"/>
      <c r="B321" s="165" t="s">
        <v>462</v>
      </c>
      <c r="C321" s="161" t="s">
        <v>459</v>
      </c>
      <c r="D321" s="83" t="s">
        <v>99</v>
      </c>
      <c r="E321" s="85">
        <v>9.8183999999999799E-2</v>
      </c>
    </row>
    <row r="322" spans="1:5" ht="20" customHeight="1">
      <c r="A322" s="175"/>
      <c r="B322" s="165" t="s">
        <v>463</v>
      </c>
      <c r="C322" s="161" t="s">
        <v>459</v>
      </c>
      <c r="D322" s="83" t="s">
        <v>99</v>
      </c>
      <c r="E322" s="85">
        <v>7.5570000000000004</v>
      </c>
    </row>
    <row r="323" spans="1:5" ht="20" customHeight="1">
      <c r="A323" s="175"/>
      <c r="B323" s="165" t="s">
        <v>464</v>
      </c>
      <c r="C323" s="161" t="s">
        <v>459</v>
      </c>
      <c r="D323" s="83" t="s">
        <v>99</v>
      </c>
      <c r="E323" s="85">
        <v>0.53884200000000004</v>
      </c>
    </row>
    <row r="324" spans="1:5" ht="20" customHeight="1">
      <c r="A324" s="175"/>
      <c r="B324" s="165" t="s">
        <v>464</v>
      </c>
      <c r="C324" s="161" t="s">
        <v>459</v>
      </c>
      <c r="D324" s="83" t="s">
        <v>99</v>
      </c>
      <c r="E324" s="85">
        <v>5.1103899999999998</v>
      </c>
    </row>
    <row r="325" spans="1:5" ht="20" customHeight="1">
      <c r="A325" s="175"/>
      <c r="B325" s="165" t="s">
        <v>465</v>
      </c>
      <c r="C325" s="161" t="s">
        <v>466</v>
      </c>
      <c r="D325" s="83" t="s">
        <v>99</v>
      </c>
      <c r="E325" s="85">
        <v>18.216902000000001</v>
      </c>
    </row>
    <row r="326" spans="1:5" ht="20" customHeight="1">
      <c r="A326" s="175"/>
      <c r="B326" s="165" t="s">
        <v>467</v>
      </c>
      <c r="C326" s="161" t="s">
        <v>468</v>
      </c>
      <c r="D326" s="83" t="s">
        <v>99</v>
      </c>
      <c r="E326" s="85">
        <v>0.53</v>
      </c>
    </row>
    <row r="327" spans="1:5" ht="20" customHeight="1">
      <c r="A327" s="175"/>
      <c r="B327" s="165" t="s">
        <v>467</v>
      </c>
      <c r="C327" s="161" t="s">
        <v>468</v>
      </c>
      <c r="D327" s="83" t="s">
        <v>99</v>
      </c>
      <c r="E327" s="85">
        <v>0.28199999999999997</v>
      </c>
    </row>
    <row r="328" spans="1:5" ht="20" customHeight="1">
      <c r="A328" s="175"/>
      <c r="B328" s="165" t="s">
        <v>469</v>
      </c>
      <c r="C328" s="161" t="s">
        <v>470</v>
      </c>
      <c r="D328" s="83" t="s">
        <v>99</v>
      </c>
      <c r="E328" s="85">
        <v>4.1808949999999996</v>
      </c>
    </row>
    <row r="329" spans="1:5" ht="20" customHeight="1">
      <c r="A329" s="175"/>
      <c r="B329" s="165" t="s">
        <v>471</v>
      </c>
      <c r="C329" s="161" t="s">
        <v>470</v>
      </c>
      <c r="D329" s="83" t="s">
        <v>99</v>
      </c>
      <c r="E329" s="85">
        <v>2.9820000000000002</v>
      </c>
    </row>
    <row r="330" spans="1:5" ht="20" customHeight="1">
      <c r="A330" s="175" t="s">
        <v>472</v>
      </c>
      <c r="B330" s="165" t="s">
        <v>473</v>
      </c>
      <c r="C330" s="161" t="s">
        <v>474</v>
      </c>
      <c r="D330" s="83" t="s">
        <v>99</v>
      </c>
      <c r="E330" s="85">
        <v>9.24</v>
      </c>
    </row>
    <row r="331" spans="1:5" ht="20" customHeight="1">
      <c r="A331" s="175"/>
      <c r="B331" s="165" t="s">
        <v>475</v>
      </c>
      <c r="C331" s="161" t="s">
        <v>476</v>
      </c>
      <c r="D331" s="83" t="s">
        <v>99</v>
      </c>
      <c r="E331" s="85">
        <v>0.2135</v>
      </c>
    </row>
    <row r="332" spans="1:5" ht="20" customHeight="1">
      <c r="A332" s="175"/>
      <c r="B332" s="165" t="s">
        <v>477</v>
      </c>
      <c r="C332" s="161" t="s">
        <v>476</v>
      </c>
      <c r="D332" s="83" t="s">
        <v>99</v>
      </c>
      <c r="E332" s="85">
        <v>6.7842950000000002</v>
      </c>
    </row>
    <row r="333" spans="1:5" ht="20" customHeight="1">
      <c r="A333" s="175"/>
      <c r="B333" s="165" t="s">
        <v>478</v>
      </c>
      <c r="C333" s="161" t="s">
        <v>479</v>
      </c>
      <c r="D333" s="83" t="s">
        <v>99</v>
      </c>
      <c r="E333" s="85">
        <v>240</v>
      </c>
    </row>
    <row r="334" spans="1:5" ht="20" customHeight="1">
      <c r="A334" s="175"/>
      <c r="B334" s="165" t="s">
        <v>480</v>
      </c>
      <c r="C334" s="161" t="s">
        <v>481</v>
      </c>
      <c r="D334" s="83" t="s">
        <v>99</v>
      </c>
      <c r="E334" s="85">
        <v>0.19513800000000001</v>
      </c>
    </row>
    <row r="335" spans="1:5" ht="20" customHeight="1">
      <c r="A335" s="175" t="s">
        <v>482</v>
      </c>
      <c r="B335" s="165" t="s">
        <v>483</v>
      </c>
      <c r="C335" s="161" t="s">
        <v>484</v>
      </c>
      <c r="D335" s="83" t="s">
        <v>99</v>
      </c>
      <c r="E335" s="85">
        <v>4.6621379999999997</v>
      </c>
    </row>
    <row r="336" spans="1:5" ht="20" customHeight="1">
      <c r="A336" s="175"/>
      <c r="B336" s="165" t="s">
        <v>485</v>
      </c>
      <c r="C336" s="161" t="s">
        <v>484</v>
      </c>
      <c r="D336" s="83" t="s">
        <v>99</v>
      </c>
      <c r="E336" s="85">
        <v>4.6993099999999997</v>
      </c>
    </row>
    <row r="337" spans="1:5" ht="30.5" customHeight="1">
      <c r="A337" s="175"/>
      <c r="B337" s="165" t="s">
        <v>486</v>
      </c>
      <c r="C337" s="161" t="s">
        <v>487</v>
      </c>
      <c r="D337" s="83" t="s">
        <v>99</v>
      </c>
      <c r="E337" s="85">
        <v>12.494947</v>
      </c>
    </row>
    <row r="338" spans="1:5" ht="20" customHeight="1">
      <c r="A338" s="175"/>
      <c r="B338" s="165" t="s">
        <v>488</v>
      </c>
      <c r="C338" s="161" t="s">
        <v>489</v>
      </c>
      <c r="D338" s="83" t="s">
        <v>99</v>
      </c>
      <c r="E338" s="85">
        <v>2.7416</v>
      </c>
    </row>
    <row r="339" spans="1:5" ht="20" customHeight="1">
      <c r="A339" s="175"/>
      <c r="B339" s="87" t="s">
        <v>490</v>
      </c>
      <c r="C339" s="160">
        <v>2130335</v>
      </c>
      <c r="D339" s="83" t="s">
        <v>99</v>
      </c>
      <c r="E339" s="84">
        <v>72.142518999999993</v>
      </c>
    </row>
    <row r="340" spans="1:5" ht="20" customHeight="1">
      <c r="A340" s="175"/>
      <c r="B340" s="86" t="s">
        <v>483</v>
      </c>
      <c r="C340" s="160">
        <v>2130304</v>
      </c>
      <c r="D340" s="83" t="s">
        <v>491</v>
      </c>
      <c r="E340" s="84">
        <v>20</v>
      </c>
    </row>
    <row r="341" spans="1:5" ht="20" customHeight="1">
      <c r="A341" s="175"/>
      <c r="B341" s="165" t="s">
        <v>492</v>
      </c>
      <c r="C341" s="161" t="s">
        <v>489</v>
      </c>
      <c r="D341" s="83" t="s">
        <v>99</v>
      </c>
      <c r="E341" s="85">
        <v>3.0059999999999998</v>
      </c>
    </row>
    <row r="342" spans="1:5" ht="20" customHeight="1">
      <c r="A342" s="175"/>
      <c r="B342" s="165" t="s">
        <v>493</v>
      </c>
      <c r="C342" s="161" t="s">
        <v>494</v>
      </c>
      <c r="D342" s="83" t="s">
        <v>99</v>
      </c>
      <c r="E342" s="85">
        <v>0.83000000000000196</v>
      </c>
    </row>
    <row r="343" spans="1:5" ht="20" customHeight="1">
      <c r="A343" s="175" t="s">
        <v>495</v>
      </c>
      <c r="B343" s="165" t="s">
        <v>496</v>
      </c>
      <c r="C343" s="161" t="s">
        <v>497</v>
      </c>
      <c r="D343" s="83" t="s">
        <v>99</v>
      </c>
      <c r="E343" s="85">
        <v>0.75</v>
      </c>
    </row>
    <row r="344" spans="1:5" ht="20" customHeight="1">
      <c r="A344" s="175"/>
      <c r="B344" s="165" t="s">
        <v>496</v>
      </c>
      <c r="C344" s="161" t="s">
        <v>497</v>
      </c>
      <c r="D344" s="83" t="s">
        <v>99</v>
      </c>
      <c r="E344" s="85">
        <v>4.9000000000000002E-2</v>
      </c>
    </row>
    <row r="345" spans="1:5" ht="20" customHeight="1">
      <c r="A345" s="175"/>
      <c r="B345" s="165" t="s">
        <v>496</v>
      </c>
      <c r="C345" s="161" t="s">
        <v>497</v>
      </c>
      <c r="D345" s="83" t="s">
        <v>99</v>
      </c>
      <c r="E345" s="85">
        <v>5</v>
      </c>
    </row>
    <row r="346" spans="1:5" ht="20" customHeight="1">
      <c r="A346" s="175"/>
      <c r="B346" s="165" t="s">
        <v>496</v>
      </c>
      <c r="C346" s="161" t="s">
        <v>497</v>
      </c>
      <c r="D346" s="83" t="s">
        <v>99</v>
      </c>
      <c r="E346" s="85">
        <v>0.40967799999999999</v>
      </c>
    </row>
    <row r="347" spans="1:5" ht="20" customHeight="1">
      <c r="A347" s="175"/>
      <c r="B347" s="165" t="s">
        <v>496</v>
      </c>
      <c r="C347" s="161" t="s">
        <v>497</v>
      </c>
      <c r="D347" s="83" t="s">
        <v>99</v>
      </c>
      <c r="E347" s="85">
        <v>0.14201899999999801</v>
      </c>
    </row>
    <row r="348" spans="1:5" ht="20" customHeight="1">
      <c r="A348" s="175" t="s">
        <v>1003</v>
      </c>
      <c r="B348" s="165" t="s">
        <v>498</v>
      </c>
      <c r="C348" s="161" t="s">
        <v>499</v>
      </c>
      <c r="D348" s="83" t="s">
        <v>99</v>
      </c>
      <c r="E348" s="85">
        <v>8.25</v>
      </c>
    </row>
    <row r="349" spans="1:5" ht="20" customHeight="1">
      <c r="A349" s="175"/>
      <c r="B349" s="165" t="s">
        <v>500</v>
      </c>
      <c r="C349" s="161" t="s">
        <v>501</v>
      </c>
      <c r="D349" s="83" t="s">
        <v>99</v>
      </c>
      <c r="E349" s="85">
        <v>2.5661119999999999</v>
      </c>
    </row>
    <row r="350" spans="1:5" ht="20" customHeight="1">
      <c r="A350" s="175"/>
      <c r="B350" s="165" t="s">
        <v>502</v>
      </c>
      <c r="C350" s="161" t="s">
        <v>503</v>
      </c>
      <c r="D350" s="83" t="s">
        <v>99</v>
      </c>
      <c r="E350" s="85">
        <v>6.5106650000000004</v>
      </c>
    </row>
    <row r="351" spans="1:5" ht="20" customHeight="1">
      <c r="A351" s="175"/>
      <c r="B351" s="165" t="s">
        <v>504</v>
      </c>
      <c r="C351" s="161" t="s">
        <v>505</v>
      </c>
      <c r="D351" s="83" t="s">
        <v>99</v>
      </c>
      <c r="E351" s="85">
        <v>9.8000000000000007</v>
      </c>
    </row>
    <row r="352" spans="1:5" ht="20" customHeight="1">
      <c r="A352" s="175" t="s">
        <v>506</v>
      </c>
      <c r="B352" s="165" t="s">
        <v>507</v>
      </c>
      <c r="C352" s="161" t="s">
        <v>508</v>
      </c>
      <c r="D352" s="83" t="s">
        <v>99</v>
      </c>
      <c r="E352" s="85">
        <v>1.6999999999999901E-2</v>
      </c>
    </row>
    <row r="353" spans="1:5" ht="20" customHeight="1">
      <c r="A353" s="175"/>
      <c r="B353" s="165" t="s">
        <v>507</v>
      </c>
      <c r="C353" s="161" t="s">
        <v>508</v>
      </c>
      <c r="D353" s="83" t="s">
        <v>99</v>
      </c>
      <c r="E353" s="85">
        <v>1.6499999999999699E-2</v>
      </c>
    </row>
    <row r="354" spans="1:5" ht="20" customHeight="1">
      <c r="A354" s="175"/>
      <c r="B354" s="165" t="s">
        <v>509</v>
      </c>
      <c r="C354" s="161" t="s">
        <v>510</v>
      </c>
      <c r="D354" s="83" t="s">
        <v>99</v>
      </c>
      <c r="E354" s="85">
        <v>6.58</v>
      </c>
    </row>
    <row r="355" spans="1:5" ht="20" customHeight="1">
      <c r="A355" s="175"/>
      <c r="B355" s="165" t="s">
        <v>511</v>
      </c>
      <c r="C355" s="161" t="s">
        <v>510</v>
      </c>
      <c r="D355" s="83" t="s">
        <v>99</v>
      </c>
      <c r="E355" s="85">
        <v>29.711680000000001</v>
      </c>
    </row>
    <row r="356" spans="1:5" ht="22.5" customHeight="1">
      <c r="A356" s="175" t="s">
        <v>512</v>
      </c>
      <c r="B356" s="165" t="s">
        <v>513</v>
      </c>
      <c r="C356" s="161" t="s">
        <v>514</v>
      </c>
      <c r="D356" s="83" t="s">
        <v>99</v>
      </c>
      <c r="E356" s="85">
        <v>3.7993879999999902</v>
      </c>
    </row>
    <row r="357" spans="1:5" ht="22.5" customHeight="1">
      <c r="A357" s="175"/>
      <c r="B357" s="165" t="s">
        <v>515</v>
      </c>
      <c r="C357" s="161" t="s">
        <v>514</v>
      </c>
      <c r="D357" s="83" t="s">
        <v>99</v>
      </c>
      <c r="E357" s="85">
        <v>36.431973999999997</v>
      </c>
    </row>
    <row r="358" spans="1:5" ht="30" customHeight="1">
      <c r="A358" s="175"/>
      <c r="B358" s="165" t="s">
        <v>516</v>
      </c>
      <c r="C358" s="161" t="s">
        <v>517</v>
      </c>
      <c r="D358" s="83" t="s">
        <v>99</v>
      </c>
      <c r="E358" s="85">
        <v>3</v>
      </c>
    </row>
    <row r="359" spans="1:5" ht="22.5" customHeight="1">
      <c r="A359" s="175"/>
      <c r="B359" s="165" t="s">
        <v>518</v>
      </c>
      <c r="C359" s="161" t="s">
        <v>519</v>
      </c>
      <c r="D359" s="83" t="s">
        <v>99</v>
      </c>
      <c r="E359" s="85">
        <v>8.1</v>
      </c>
    </row>
    <row r="360" spans="1:5" ht="22.5" customHeight="1">
      <c r="A360" s="175"/>
      <c r="B360" s="165" t="s">
        <v>520</v>
      </c>
      <c r="C360" s="161" t="s">
        <v>521</v>
      </c>
      <c r="D360" s="83" t="s">
        <v>99</v>
      </c>
      <c r="E360" s="85">
        <v>1.5</v>
      </c>
    </row>
    <row r="361" spans="1:5" ht="22.5" customHeight="1">
      <c r="A361" s="175"/>
      <c r="B361" s="165" t="s">
        <v>522</v>
      </c>
      <c r="C361" s="161" t="s">
        <v>523</v>
      </c>
      <c r="D361" s="83" t="s">
        <v>99</v>
      </c>
      <c r="E361" s="85">
        <v>6.5574960000000004</v>
      </c>
    </row>
    <row r="362" spans="1:5" ht="22.5" customHeight="1">
      <c r="A362" s="175"/>
      <c r="B362" s="165" t="s">
        <v>524</v>
      </c>
      <c r="C362" s="161" t="s">
        <v>523</v>
      </c>
      <c r="D362" s="83" t="s">
        <v>99</v>
      </c>
      <c r="E362" s="85">
        <v>9.7143999999999995</v>
      </c>
    </row>
    <row r="363" spans="1:5" ht="22.5" customHeight="1">
      <c r="A363" s="175"/>
      <c r="B363" s="165" t="s">
        <v>525</v>
      </c>
      <c r="C363" s="161" t="s">
        <v>523</v>
      </c>
      <c r="D363" s="83" t="s">
        <v>99</v>
      </c>
      <c r="E363" s="85">
        <v>48.018999999999998</v>
      </c>
    </row>
    <row r="364" spans="1:5" ht="22.5" customHeight="1">
      <c r="A364" s="175"/>
      <c r="B364" s="165" t="s">
        <v>526</v>
      </c>
      <c r="C364" s="161" t="s">
        <v>523</v>
      </c>
      <c r="D364" s="83" t="s">
        <v>99</v>
      </c>
      <c r="E364" s="85">
        <v>5</v>
      </c>
    </row>
    <row r="365" spans="1:5" ht="24.5" customHeight="1">
      <c r="A365" s="13" t="s">
        <v>527</v>
      </c>
      <c r="B365" s="165" t="s">
        <v>528</v>
      </c>
      <c r="C365" s="161" t="s">
        <v>529</v>
      </c>
      <c r="D365" s="83" t="s">
        <v>99</v>
      </c>
      <c r="E365" s="85">
        <v>0.31725799999999998</v>
      </c>
    </row>
    <row r="366" spans="1:5" ht="22.5" customHeight="1">
      <c r="A366" s="13" t="s">
        <v>530</v>
      </c>
      <c r="B366" s="165" t="s">
        <v>531</v>
      </c>
      <c r="C366" s="161" t="s">
        <v>532</v>
      </c>
      <c r="D366" s="83" t="s">
        <v>99</v>
      </c>
      <c r="E366" s="85">
        <v>0.5</v>
      </c>
    </row>
    <row r="367" spans="1:5" ht="20" customHeight="1">
      <c r="A367" s="175" t="s">
        <v>533</v>
      </c>
      <c r="B367" s="165" t="s">
        <v>534</v>
      </c>
      <c r="C367" s="161" t="s">
        <v>535</v>
      </c>
      <c r="D367" s="83" t="s">
        <v>99</v>
      </c>
      <c r="E367" s="85">
        <v>1.21700000000002E-2</v>
      </c>
    </row>
    <row r="368" spans="1:5" ht="20" customHeight="1">
      <c r="A368" s="175"/>
      <c r="B368" s="165" t="s">
        <v>536</v>
      </c>
      <c r="C368" s="161" t="s">
        <v>535</v>
      </c>
      <c r="D368" s="83" t="s">
        <v>99</v>
      </c>
      <c r="E368" s="85">
        <v>4.3999999999999997E-2</v>
      </c>
    </row>
    <row r="369" spans="1:5" ht="20" customHeight="1">
      <c r="A369" s="175"/>
      <c r="B369" s="165" t="s">
        <v>536</v>
      </c>
      <c r="C369" s="161" t="s">
        <v>535</v>
      </c>
      <c r="D369" s="83" t="s">
        <v>99</v>
      </c>
      <c r="E369" s="85">
        <v>0.2</v>
      </c>
    </row>
    <row r="370" spans="1:5" ht="20" customHeight="1">
      <c r="A370" s="175"/>
      <c r="B370" s="165" t="s">
        <v>536</v>
      </c>
      <c r="C370" s="161" t="s">
        <v>535</v>
      </c>
      <c r="D370" s="83" t="s">
        <v>99</v>
      </c>
      <c r="E370" s="85">
        <v>2.7262000000000002E-2</v>
      </c>
    </row>
    <row r="371" spans="1:5" ht="20" customHeight="1">
      <c r="A371" s="175"/>
      <c r="B371" s="165" t="s">
        <v>537</v>
      </c>
      <c r="C371" s="161" t="s">
        <v>535</v>
      </c>
      <c r="D371" s="83" t="s">
        <v>99</v>
      </c>
      <c r="E371" s="85">
        <v>0.75490000000000002</v>
      </c>
    </row>
    <row r="372" spans="1:5" ht="20" customHeight="1">
      <c r="A372" s="175"/>
      <c r="B372" s="165" t="s">
        <v>537</v>
      </c>
      <c r="C372" s="161" t="s">
        <v>535</v>
      </c>
      <c r="D372" s="83" t="s">
        <v>99</v>
      </c>
      <c r="E372" s="85">
        <v>2.1261999999999999</v>
      </c>
    </row>
    <row r="373" spans="1:5" ht="20" customHeight="1">
      <c r="A373" s="175"/>
      <c r="B373" s="165" t="s">
        <v>538</v>
      </c>
      <c r="C373" s="161" t="s">
        <v>535</v>
      </c>
      <c r="D373" s="83" t="s">
        <v>99</v>
      </c>
      <c r="E373" s="85">
        <v>0.61906799999999995</v>
      </c>
    </row>
    <row r="374" spans="1:5" ht="20" customHeight="1">
      <c r="A374" s="175"/>
      <c r="B374" s="165" t="s">
        <v>534</v>
      </c>
      <c r="C374" s="161" t="s">
        <v>535</v>
      </c>
      <c r="D374" s="83" t="s">
        <v>99</v>
      </c>
      <c r="E374" s="85">
        <v>4.8979999999999801E-2</v>
      </c>
    </row>
    <row r="375" spans="1:5" ht="20" customHeight="1">
      <c r="A375" s="175"/>
      <c r="B375" s="165" t="s">
        <v>179</v>
      </c>
      <c r="C375" s="161" t="s">
        <v>535</v>
      </c>
      <c r="D375" s="83" t="s">
        <v>99</v>
      </c>
      <c r="E375" s="85">
        <v>0.1</v>
      </c>
    </row>
    <row r="376" spans="1:5" ht="24.5" customHeight="1">
      <c r="A376" s="175" t="s">
        <v>539</v>
      </c>
      <c r="B376" s="165" t="s">
        <v>540</v>
      </c>
      <c r="C376" s="161" t="s">
        <v>157</v>
      </c>
      <c r="D376" s="83" t="s">
        <v>99</v>
      </c>
      <c r="E376" s="85">
        <v>3.0458000000000301E-2</v>
      </c>
    </row>
    <row r="377" spans="1:5" ht="24.5" customHeight="1">
      <c r="A377" s="175"/>
      <c r="B377" s="165" t="s">
        <v>541</v>
      </c>
      <c r="C377" s="161" t="s">
        <v>157</v>
      </c>
      <c r="D377" s="83" t="s">
        <v>99</v>
      </c>
      <c r="E377" s="85">
        <v>1.38400000000001E-2</v>
      </c>
    </row>
    <row r="378" spans="1:5" ht="24.5" customHeight="1">
      <c r="A378" s="175"/>
      <c r="B378" s="165" t="s">
        <v>541</v>
      </c>
      <c r="C378" s="161" t="s">
        <v>157</v>
      </c>
      <c r="D378" s="83" t="s">
        <v>99</v>
      </c>
      <c r="E378" s="85">
        <v>1.7250000000000001E-2</v>
      </c>
    </row>
    <row r="379" spans="1:5" ht="24.5" customHeight="1">
      <c r="A379" s="175"/>
      <c r="B379" s="165" t="s">
        <v>542</v>
      </c>
      <c r="C379" s="161" t="s">
        <v>157</v>
      </c>
      <c r="D379" s="83" t="s">
        <v>99</v>
      </c>
      <c r="E379" s="85">
        <v>8.3500000000000796E-3</v>
      </c>
    </row>
    <row r="380" spans="1:5" ht="24.5" customHeight="1">
      <c r="A380" s="175"/>
      <c r="B380" s="165" t="s">
        <v>543</v>
      </c>
      <c r="C380" s="161" t="s">
        <v>544</v>
      </c>
      <c r="D380" s="83" t="s">
        <v>99</v>
      </c>
      <c r="E380" s="85">
        <v>7.5999999999999596E-2</v>
      </c>
    </row>
    <row r="381" spans="1:5" ht="24.5" customHeight="1">
      <c r="A381" s="175"/>
      <c r="B381" s="165" t="s">
        <v>545</v>
      </c>
      <c r="C381" s="161" t="s">
        <v>474</v>
      </c>
      <c r="D381" s="83" t="s">
        <v>99</v>
      </c>
      <c r="E381" s="85">
        <v>1.60332399999999</v>
      </c>
    </row>
    <row r="382" spans="1:5" ht="24.5" customHeight="1">
      <c r="A382" s="175"/>
      <c r="B382" s="165" t="s">
        <v>546</v>
      </c>
      <c r="C382" s="161" t="s">
        <v>474</v>
      </c>
      <c r="D382" s="83" t="s">
        <v>99</v>
      </c>
      <c r="E382" s="85">
        <v>1.77970000000016E-2</v>
      </c>
    </row>
    <row r="383" spans="1:5" ht="24.5" customHeight="1">
      <c r="A383" s="175"/>
      <c r="B383" s="165" t="s">
        <v>547</v>
      </c>
      <c r="C383" s="161" t="s">
        <v>548</v>
      </c>
      <c r="D383" s="83" t="s">
        <v>99</v>
      </c>
      <c r="E383" s="85">
        <v>2.14049999999943E-2</v>
      </c>
    </row>
    <row r="384" spans="1:5" ht="18.5" customHeight="1">
      <c r="A384" s="175" t="s">
        <v>549</v>
      </c>
      <c r="B384" s="165" t="s">
        <v>550</v>
      </c>
      <c r="C384" s="161" t="s">
        <v>157</v>
      </c>
      <c r="D384" s="83" t="s">
        <v>99</v>
      </c>
      <c r="E384" s="85">
        <v>0.6552</v>
      </c>
    </row>
    <row r="385" spans="1:5" ht="18.5" customHeight="1">
      <c r="A385" s="175"/>
      <c r="B385" s="165" t="s">
        <v>551</v>
      </c>
      <c r="C385" s="161" t="s">
        <v>157</v>
      </c>
      <c r="D385" s="83" t="s">
        <v>99</v>
      </c>
      <c r="E385" s="85">
        <v>2.1500000000000099E-2</v>
      </c>
    </row>
    <row r="386" spans="1:5" ht="18.5" customHeight="1">
      <c r="A386" s="175"/>
      <c r="B386" s="165" t="s">
        <v>552</v>
      </c>
      <c r="C386" s="161" t="s">
        <v>157</v>
      </c>
      <c r="D386" s="83" t="s">
        <v>99</v>
      </c>
      <c r="E386" s="85">
        <v>0.82099299999999997</v>
      </c>
    </row>
    <row r="387" spans="1:5" ht="18.5" customHeight="1">
      <c r="A387" s="175"/>
      <c r="B387" s="165" t="s">
        <v>553</v>
      </c>
      <c r="C387" s="161" t="s">
        <v>554</v>
      </c>
      <c r="D387" s="83" t="s">
        <v>99</v>
      </c>
      <c r="E387" s="85">
        <v>0.83650000000000002</v>
      </c>
    </row>
    <row r="388" spans="1:5" ht="18.5" customHeight="1">
      <c r="A388" s="175"/>
      <c r="B388" s="165" t="s">
        <v>534</v>
      </c>
      <c r="C388" s="161" t="s">
        <v>555</v>
      </c>
      <c r="D388" s="83" t="s">
        <v>99</v>
      </c>
      <c r="E388" s="85">
        <v>5.7199999999999897E-2</v>
      </c>
    </row>
    <row r="389" spans="1:5" ht="18.5" customHeight="1">
      <c r="A389" s="175"/>
      <c r="B389" s="165" t="s">
        <v>556</v>
      </c>
      <c r="C389" s="161" t="s">
        <v>474</v>
      </c>
      <c r="D389" s="83" t="s">
        <v>99</v>
      </c>
      <c r="E389" s="85">
        <v>4.1450000000001097E-2</v>
      </c>
    </row>
    <row r="390" spans="1:5" ht="18.5" customHeight="1">
      <c r="A390" s="175"/>
      <c r="B390" s="165" t="s">
        <v>557</v>
      </c>
      <c r="C390" s="161" t="s">
        <v>558</v>
      </c>
      <c r="D390" s="83" t="s">
        <v>99</v>
      </c>
      <c r="E390" s="85">
        <v>2.1099039999999998</v>
      </c>
    </row>
    <row r="391" spans="1:5" ht="18.5" customHeight="1">
      <c r="A391" s="175"/>
      <c r="B391" s="165" t="s">
        <v>559</v>
      </c>
      <c r="C391" s="161" t="s">
        <v>558</v>
      </c>
      <c r="D391" s="83" t="s">
        <v>99</v>
      </c>
      <c r="E391" s="85">
        <v>7.9059999999999997</v>
      </c>
    </row>
    <row r="392" spans="1:5" ht="18.5" customHeight="1">
      <c r="A392" s="175" t="s">
        <v>560</v>
      </c>
      <c r="B392" s="165" t="s">
        <v>561</v>
      </c>
      <c r="C392" s="161" t="s">
        <v>562</v>
      </c>
      <c r="D392" s="83" t="s">
        <v>99</v>
      </c>
      <c r="E392" s="85">
        <v>0.344945</v>
      </c>
    </row>
    <row r="393" spans="1:5" ht="18.5" customHeight="1">
      <c r="A393" s="175"/>
      <c r="B393" s="165" t="s">
        <v>563</v>
      </c>
      <c r="C393" s="161" t="s">
        <v>562</v>
      </c>
      <c r="D393" s="83" t="s">
        <v>99</v>
      </c>
      <c r="E393" s="85">
        <v>4.5599999999999996</v>
      </c>
    </row>
    <row r="394" spans="1:5" ht="18.5" customHeight="1">
      <c r="A394" s="175"/>
      <c r="B394" s="165" t="s">
        <v>564</v>
      </c>
      <c r="C394" s="161" t="s">
        <v>565</v>
      </c>
      <c r="D394" s="83" t="s">
        <v>99</v>
      </c>
      <c r="E394" s="85">
        <v>1.2768999999999999</v>
      </c>
    </row>
    <row r="395" spans="1:5" ht="18.5" customHeight="1">
      <c r="A395" s="175"/>
      <c r="B395" s="165" t="s">
        <v>566</v>
      </c>
      <c r="C395" s="161" t="s">
        <v>567</v>
      </c>
      <c r="D395" s="83" t="s">
        <v>99</v>
      </c>
      <c r="E395" s="85">
        <v>0.80347500000000005</v>
      </c>
    </row>
    <row r="396" spans="1:5" ht="18.5" customHeight="1">
      <c r="A396" s="175"/>
      <c r="B396" s="165" t="s">
        <v>568</v>
      </c>
      <c r="C396" s="161" t="s">
        <v>569</v>
      </c>
      <c r="D396" s="83" t="s">
        <v>99</v>
      </c>
      <c r="E396" s="85">
        <v>0.28000000000000103</v>
      </c>
    </row>
    <row r="397" spans="1:5" ht="18.5" customHeight="1">
      <c r="A397" s="175"/>
      <c r="B397" s="165" t="s">
        <v>570</v>
      </c>
      <c r="C397" s="161" t="s">
        <v>569</v>
      </c>
      <c r="D397" s="83" t="s">
        <v>99</v>
      </c>
      <c r="E397" s="85">
        <v>9.4499999999999993</v>
      </c>
    </row>
    <row r="398" spans="1:5" ht="18.5" customHeight="1">
      <c r="A398" s="175"/>
      <c r="B398" s="165" t="s">
        <v>571</v>
      </c>
      <c r="C398" s="161" t="s">
        <v>572</v>
      </c>
      <c r="D398" s="83" t="s">
        <v>99</v>
      </c>
      <c r="E398" s="85">
        <v>0.17424000000000001</v>
      </c>
    </row>
    <row r="399" spans="1:5" ht="18.5" customHeight="1">
      <c r="A399" s="175"/>
      <c r="B399" s="165" t="s">
        <v>573</v>
      </c>
      <c r="C399" s="161" t="s">
        <v>574</v>
      </c>
      <c r="D399" s="83" t="s">
        <v>99</v>
      </c>
      <c r="E399" s="85">
        <v>8.4004999999999992</v>
      </c>
    </row>
    <row r="400" spans="1:5" ht="18.5" customHeight="1">
      <c r="A400" s="175"/>
      <c r="B400" s="165" t="s">
        <v>575</v>
      </c>
      <c r="C400" s="161" t="s">
        <v>446</v>
      </c>
      <c r="D400" s="83" t="s">
        <v>99</v>
      </c>
      <c r="E400" s="85">
        <v>2.9325060000000001</v>
      </c>
    </row>
    <row r="401" spans="1:5" ht="18.5" customHeight="1">
      <c r="A401" s="175"/>
      <c r="B401" s="165" t="s">
        <v>576</v>
      </c>
      <c r="C401" s="161" t="s">
        <v>577</v>
      </c>
      <c r="D401" s="83" t="s">
        <v>99</v>
      </c>
      <c r="E401" s="85">
        <v>1.3</v>
      </c>
    </row>
    <row r="402" spans="1:5" ht="18.5" customHeight="1">
      <c r="A402" s="175"/>
      <c r="B402" s="165" t="s">
        <v>578</v>
      </c>
      <c r="C402" s="161" t="s">
        <v>579</v>
      </c>
      <c r="D402" s="83" t="s">
        <v>99</v>
      </c>
      <c r="E402" s="85">
        <v>5</v>
      </c>
    </row>
    <row r="403" spans="1:5" ht="18.5" customHeight="1">
      <c r="A403" s="175"/>
      <c r="B403" s="165" t="s">
        <v>580</v>
      </c>
      <c r="C403" s="161" t="s">
        <v>352</v>
      </c>
      <c r="D403" s="83" t="s">
        <v>99</v>
      </c>
      <c r="E403" s="85">
        <v>30</v>
      </c>
    </row>
    <row r="404" spans="1:5" ht="18.5" customHeight="1">
      <c r="A404" s="175"/>
      <c r="B404" s="165" t="s">
        <v>581</v>
      </c>
      <c r="C404" s="161" t="s">
        <v>582</v>
      </c>
      <c r="D404" s="83" t="s">
        <v>99</v>
      </c>
      <c r="E404" s="85">
        <v>15</v>
      </c>
    </row>
    <row r="405" spans="1:5" ht="18.5" customHeight="1">
      <c r="A405" s="13" t="s">
        <v>583</v>
      </c>
      <c r="B405" s="165" t="s">
        <v>534</v>
      </c>
      <c r="C405" s="161" t="s">
        <v>157</v>
      </c>
      <c r="D405" s="83" t="s">
        <v>99</v>
      </c>
      <c r="E405" s="85">
        <v>0.10981200000000001</v>
      </c>
    </row>
    <row r="406" spans="1:5" ht="18.5" customHeight="1">
      <c r="A406" s="175" t="s">
        <v>584</v>
      </c>
      <c r="B406" s="165" t="s">
        <v>585</v>
      </c>
      <c r="C406" s="161" t="s">
        <v>98</v>
      </c>
      <c r="D406" s="83" t="s">
        <v>99</v>
      </c>
      <c r="E406" s="85">
        <v>0.44138500000000003</v>
      </c>
    </row>
    <row r="407" spans="1:5" ht="18.5" customHeight="1">
      <c r="A407" s="175"/>
      <c r="B407" s="165" t="s">
        <v>586</v>
      </c>
      <c r="C407" s="161" t="s">
        <v>157</v>
      </c>
      <c r="D407" s="83" t="s">
        <v>99</v>
      </c>
      <c r="E407" s="85">
        <v>1.6400000000000001E-2</v>
      </c>
    </row>
    <row r="408" spans="1:5" ht="18.5" customHeight="1">
      <c r="A408" s="175"/>
      <c r="B408" s="165" t="s">
        <v>587</v>
      </c>
      <c r="C408" s="161" t="s">
        <v>157</v>
      </c>
      <c r="D408" s="83" t="s">
        <v>99</v>
      </c>
      <c r="E408" s="85">
        <v>6.0000000000000097E-3</v>
      </c>
    </row>
    <row r="409" spans="1:5" ht="18.5" customHeight="1">
      <c r="A409" s="175"/>
      <c r="B409" s="165" t="s">
        <v>588</v>
      </c>
      <c r="C409" s="161" t="s">
        <v>157</v>
      </c>
      <c r="D409" s="83" t="s">
        <v>99</v>
      </c>
      <c r="E409" s="85">
        <v>2.3367999999999601E-2</v>
      </c>
    </row>
    <row r="410" spans="1:5" ht="18.5" customHeight="1">
      <c r="A410" s="175"/>
      <c r="B410" s="165" t="s">
        <v>589</v>
      </c>
      <c r="C410" s="161" t="s">
        <v>157</v>
      </c>
      <c r="D410" s="83" t="s">
        <v>99</v>
      </c>
      <c r="E410" s="85">
        <v>0.98960000000000004</v>
      </c>
    </row>
    <row r="411" spans="1:5" ht="18.5" customHeight="1">
      <c r="A411" s="175"/>
      <c r="B411" s="165" t="s">
        <v>590</v>
      </c>
      <c r="C411" s="161" t="s">
        <v>157</v>
      </c>
      <c r="D411" s="83" t="s">
        <v>99</v>
      </c>
      <c r="E411" s="85">
        <v>0.59219999999999995</v>
      </c>
    </row>
    <row r="412" spans="1:5" ht="18.5" customHeight="1">
      <c r="A412" s="175"/>
      <c r="B412" s="165" t="s">
        <v>540</v>
      </c>
      <c r="C412" s="161" t="s">
        <v>157</v>
      </c>
      <c r="D412" s="83" t="s">
        <v>99</v>
      </c>
      <c r="E412" s="85">
        <v>0.04</v>
      </c>
    </row>
    <row r="413" spans="1:5" ht="18.5" customHeight="1">
      <c r="A413" s="175"/>
      <c r="B413" s="165" t="s">
        <v>591</v>
      </c>
      <c r="C413" s="161" t="s">
        <v>555</v>
      </c>
      <c r="D413" s="83" t="s">
        <v>99</v>
      </c>
      <c r="E413" s="85">
        <v>0.93149999999999999</v>
      </c>
    </row>
    <row r="414" spans="1:5" ht="18.5" customHeight="1">
      <c r="A414" s="175"/>
      <c r="B414" s="165" t="s">
        <v>592</v>
      </c>
      <c r="C414" s="161" t="s">
        <v>150</v>
      </c>
      <c r="D414" s="83" t="s">
        <v>99</v>
      </c>
      <c r="E414" s="85">
        <v>0.80000000000000104</v>
      </c>
    </row>
    <row r="415" spans="1:5" ht="18.5" customHeight="1">
      <c r="A415" s="175"/>
      <c r="B415" s="165" t="s">
        <v>593</v>
      </c>
      <c r="C415" s="161" t="s">
        <v>574</v>
      </c>
      <c r="D415" s="83" t="s">
        <v>99</v>
      </c>
      <c r="E415" s="85">
        <v>2.9960000000000001E-2</v>
      </c>
    </row>
    <row r="416" spans="1:5" ht="18.5" customHeight="1">
      <c r="A416" s="175"/>
      <c r="B416" s="165" t="s">
        <v>594</v>
      </c>
      <c r="C416" s="161" t="s">
        <v>474</v>
      </c>
      <c r="D416" s="83" t="s">
        <v>99</v>
      </c>
      <c r="E416" s="85">
        <v>0.05</v>
      </c>
    </row>
    <row r="417" spans="1:5" ht="18.5" customHeight="1">
      <c r="A417" s="175"/>
      <c r="B417" s="165" t="s">
        <v>595</v>
      </c>
      <c r="C417" s="161" t="s">
        <v>596</v>
      </c>
      <c r="D417" s="83" t="s">
        <v>99</v>
      </c>
      <c r="E417" s="85">
        <v>4.8500000000000001E-2</v>
      </c>
    </row>
    <row r="418" spans="1:5" ht="18.5" customHeight="1">
      <c r="A418" s="175"/>
      <c r="B418" s="165" t="s">
        <v>595</v>
      </c>
      <c r="C418" s="161" t="s">
        <v>596</v>
      </c>
      <c r="D418" s="83" t="s">
        <v>99</v>
      </c>
      <c r="E418" s="85">
        <v>8.9999999999999004E-3</v>
      </c>
    </row>
    <row r="419" spans="1:5" ht="18.5" customHeight="1">
      <c r="A419" s="175" t="s">
        <v>597</v>
      </c>
      <c r="B419" s="165" t="s">
        <v>598</v>
      </c>
      <c r="C419" s="161" t="s">
        <v>562</v>
      </c>
      <c r="D419" s="83" t="s">
        <v>99</v>
      </c>
      <c r="E419" s="85">
        <v>4.1999999999999801E-2</v>
      </c>
    </row>
    <row r="420" spans="1:5" ht="18.5" customHeight="1">
      <c r="A420" s="175"/>
      <c r="B420" s="165" t="s">
        <v>599</v>
      </c>
      <c r="C420" s="161" t="s">
        <v>600</v>
      </c>
      <c r="D420" s="83" t="s">
        <v>99</v>
      </c>
      <c r="E420" s="85">
        <v>0.362341999999998</v>
      </c>
    </row>
    <row r="421" spans="1:5" ht="18.5" customHeight="1">
      <c r="A421" s="175"/>
      <c r="B421" s="165" t="s">
        <v>599</v>
      </c>
      <c r="C421" s="161" t="s">
        <v>600</v>
      </c>
      <c r="D421" s="83" t="s">
        <v>99</v>
      </c>
      <c r="E421" s="85">
        <v>1.3058E-2</v>
      </c>
    </row>
    <row r="422" spans="1:5" ht="18.5" customHeight="1">
      <c r="A422" s="175"/>
      <c r="B422" s="165" t="s">
        <v>601</v>
      </c>
      <c r="C422" s="161" t="s">
        <v>243</v>
      </c>
      <c r="D422" s="83" t="s">
        <v>99</v>
      </c>
      <c r="E422" s="85">
        <v>0.99319999999999997</v>
      </c>
    </row>
    <row r="423" spans="1:5" ht="18.5" customHeight="1">
      <c r="A423" s="175"/>
      <c r="B423" s="165" t="s">
        <v>591</v>
      </c>
      <c r="C423" s="161" t="s">
        <v>555</v>
      </c>
      <c r="D423" s="83" t="s">
        <v>99</v>
      </c>
      <c r="E423" s="85">
        <v>0.23430000000000001</v>
      </c>
    </row>
    <row r="424" spans="1:5" ht="18.5" customHeight="1">
      <c r="A424" s="175"/>
      <c r="B424" s="165" t="s">
        <v>591</v>
      </c>
      <c r="C424" s="161" t="s">
        <v>555</v>
      </c>
      <c r="D424" s="83" t="s">
        <v>99</v>
      </c>
      <c r="E424" s="85">
        <v>0.19500000000000001</v>
      </c>
    </row>
    <row r="425" spans="1:5" ht="18.5" customHeight="1">
      <c r="A425" s="175"/>
      <c r="B425" s="165" t="s">
        <v>591</v>
      </c>
      <c r="C425" s="161" t="s">
        <v>555</v>
      </c>
      <c r="D425" s="83" t="s">
        <v>99</v>
      </c>
      <c r="E425" s="85">
        <v>9.0000000000003393E-3</v>
      </c>
    </row>
    <row r="426" spans="1:5" ht="18.5" customHeight="1">
      <c r="A426" s="175"/>
      <c r="B426" s="165" t="s">
        <v>602</v>
      </c>
      <c r="C426" s="161" t="s">
        <v>569</v>
      </c>
      <c r="D426" s="83" t="s">
        <v>99</v>
      </c>
      <c r="E426" s="85">
        <v>3.0846000000000401E-2</v>
      </c>
    </row>
    <row r="427" spans="1:5" ht="18.75" customHeight="1">
      <c r="A427" s="175" t="s">
        <v>603</v>
      </c>
      <c r="B427" s="165" t="s">
        <v>604</v>
      </c>
      <c r="C427" s="161" t="s">
        <v>157</v>
      </c>
      <c r="D427" s="83" t="s">
        <v>99</v>
      </c>
      <c r="E427" s="85">
        <v>2.58555</v>
      </c>
    </row>
    <row r="428" spans="1:5" ht="18.75" customHeight="1">
      <c r="A428" s="175"/>
      <c r="B428" s="165" t="s">
        <v>605</v>
      </c>
      <c r="C428" s="161" t="s">
        <v>157</v>
      </c>
      <c r="D428" s="83" t="s">
        <v>99</v>
      </c>
      <c r="E428" s="85">
        <v>0.102392</v>
      </c>
    </row>
    <row r="429" spans="1:5" ht="18.75" customHeight="1">
      <c r="A429" s="175"/>
      <c r="B429" s="165" t="s">
        <v>605</v>
      </c>
      <c r="C429" s="161" t="s">
        <v>157</v>
      </c>
      <c r="D429" s="83" t="s">
        <v>99</v>
      </c>
      <c r="E429" s="85">
        <v>6.4700000000002004E-3</v>
      </c>
    </row>
    <row r="430" spans="1:5" ht="18.75" customHeight="1">
      <c r="A430" s="175"/>
      <c r="B430" s="165" t="s">
        <v>543</v>
      </c>
      <c r="C430" s="161" t="s">
        <v>544</v>
      </c>
      <c r="D430" s="83" t="s">
        <v>99</v>
      </c>
      <c r="E430" s="85">
        <v>0.88636999999999999</v>
      </c>
    </row>
    <row r="431" spans="1:5" ht="18.75" customHeight="1">
      <c r="A431" s="175"/>
      <c r="B431" s="165" t="s">
        <v>543</v>
      </c>
      <c r="C431" s="161" t="s">
        <v>544</v>
      </c>
      <c r="D431" s="83" t="s">
        <v>99</v>
      </c>
      <c r="E431" s="85">
        <v>0.83689999999999998</v>
      </c>
    </row>
    <row r="432" spans="1:5" ht="18.75" customHeight="1">
      <c r="A432" s="175" t="s">
        <v>606</v>
      </c>
      <c r="B432" s="165" t="s">
        <v>607</v>
      </c>
      <c r="C432" s="161" t="s">
        <v>157</v>
      </c>
      <c r="D432" s="83" t="s">
        <v>99</v>
      </c>
      <c r="E432" s="85">
        <v>6.9249999999998497E-3</v>
      </c>
    </row>
    <row r="433" spans="1:5" ht="18.75" customHeight="1">
      <c r="A433" s="175"/>
      <c r="B433" s="165" t="s">
        <v>608</v>
      </c>
      <c r="C433" s="161" t="s">
        <v>157</v>
      </c>
      <c r="D433" s="83" t="s">
        <v>99</v>
      </c>
      <c r="E433" s="85">
        <v>6.9000000000000198E-3</v>
      </c>
    </row>
    <row r="434" spans="1:5" ht="18.75" customHeight="1">
      <c r="A434" s="175"/>
      <c r="B434" s="165" t="s">
        <v>609</v>
      </c>
      <c r="C434" s="161" t="s">
        <v>157</v>
      </c>
      <c r="D434" s="83" t="s">
        <v>99</v>
      </c>
      <c r="E434" s="85">
        <v>5.3999999999998502E-3</v>
      </c>
    </row>
    <row r="435" spans="1:5" ht="18.75" customHeight="1">
      <c r="A435" s="175"/>
      <c r="B435" s="165" t="s">
        <v>610</v>
      </c>
      <c r="C435" s="161" t="s">
        <v>611</v>
      </c>
      <c r="D435" s="83" t="s">
        <v>99</v>
      </c>
      <c r="E435" s="85">
        <v>8.6580000000000493E-3</v>
      </c>
    </row>
    <row r="436" spans="1:5" ht="18.75" customHeight="1">
      <c r="A436" s="175"/>
      <c r="B436" s="165" t="s">
        <v>612</v>
      </c>
      <c r="C436" s="161" t="s">
        <v>474</v>
      </c>
      <c r="D436" s="83" t="s">
        <v>99</v>
      </c>
      <c r="E436" s="85">
        <v>1.88999999999999E-2</v>
      </c>
    </row>
    <row r="437" spans="1:5" ht="18.75" customHeight="1">
      <c r="A437" s="175"/>
      <c r="B437" s="165" t="s">
        <v>613</v>
      </c>
      <c r="C437" s="161" t="s">
        <v>596</v>
      </c>
      <c r="D437" s="83" t="s">
        <v>99</v>
      </c>
      <c r="E437" s="85">
        <v>8.4099999999995793E-3</v>
      </c>
    </row>
    <row r="438" spans="1:5" ht="18.75" customHeight="1">
      <c r="A438" s="175"/>
      <c r="B438" s="165" t="s">
        <v>614</v>
      </c>
      <c r="C438" s="161" t="s">
        <v>615</v>
      </c>
      <c r="D438" s="83" t="s">
        <v>99</v>
      </c>
      <c r="E438" s="85">
        <v>2.7518000000000601E-2</v>
      </c>
    </row>
    <row r="439" spans="1:5" ht="18.75" customHeight="1">
      <c r="A439" s="175" t="s">
        <v>616</v>
      </c>
      <c r="B439" s="165" t="s">
        <v>617</v>
      </c>
      <c r="C439" s="161" t="s">
        <v>157</v>
      </c>
      <c r="D439" s="83" t="s">
        <v>99</v>
      </c>
      <c r="E439" s="85">
        <v>0.26469999999999899</v>
      </c>
    </row>
    <row r="440" spans="1:5" ht="18.75" customHeight="1">
      <c r="A440" s="175"/>
      <c r="B440" s="165" t="s">
        <v>618</v>
      </c>
      <c r="C440" s="161" t="s">
        <v>157</v>
      </c>
      <c r="D440" s="83" t="s">
        <v>99</v>
      </c>
      <c r="E440" s="85">
        <v>2</v>
      </c>
    </row>
    <row r="441" spans="1:5" ht="18.75" customHeight="1">
      <c r="A441" s="175"/>
      <c r="B441" s="165" t="s">
        <v>618</v>
      </c>
      <c r="C441" s="161" t="s">
        <v>157</v>
      </c>
      <c r="D441" s="83" t="s">
        <v>99</v>
      </c>
      <c r="E441" s="85">
        <v>2</v>
      </c>
    </row>
    <row r="442" spans="1:5" ht="18.75" customHeight="1">
      <c r="A442" s="175"/>
      <c r="B442" s="165" t="s">
        <v>619</v>
      </c>
      <c r="C442" s="161" t="s">
        <v>474</v>
      </c>
      <c r="D442" s="83" t="s">
        <v>99</v>
      </c>
      <c r="E442" s="85">
        <v>0.53049999999999997</v>
      </c>
    </row>
    <row r="443" spans="1:5" ht="18.75" customHeight="1">
      <c r="A443" s="175"/>
      <c r="B443" s="165" t="s">
        <v>620</v>
      </c>
      <c r="C443" s="161" t="s">
        <v>621</v>
      </c>
      <c r="D443" s="83" t="s">
        <v>99</v>
      </c>
      <c r="E443" s="85">
        <v>5</v>
      </c>
    </row>
    <row r="444" spans="1:5" ht="18.75" customHeight="1">
      <c r="A444" s="175"/>
      <c r="B444" s="165" t="s">
        <v>622</v>
      </c>
      <c r="C444" s="161" t="s">
        <v>558</v>
      </c>
      <c r="D444" s="83" t="s">
        <v>99</v>
      </c>
      <c r="E444" s="85">
        <v>10</v>
      </c>
    </row>
    <row r="445" spans="1:5" ht="18.75" customHeight="1">
      <c r="A445" s="175" t="s">
        <v>623</v>
      </c>
      <c r="B445" s="165" t="s">
        <v>624</v>
      </c>
      <c r="C445" s="161" t="s">
        <v>625</v>
      </c>
      <c r="D445" s="83" t="s">
        <v>99</v>
      </c>
      <c r="E445" s="85">
        <v>2.3887999999999998</v>
      </c>
    </row>
    <row r="446" spans="1:5" ht="18.75" customHeight="1">
      <c r="A446" s="175"/>
      <c r="B446" s="165" t="s">
        <v>626</v>
      </c>
      <c r="C446" s="161" t="s">
        <v>574</v>
      </c>
      <c r="D446" s="83" t="s">
        <v>99</v>
      </c>
      <c r="E446" s="85">
        <v>7.1999999999999998E-3</v>
      </c>
    </row>
    <row r="447" spans="1:5" ht="18.75" customHeight="1">
      <c r="A447" s="175"/>
      <c r="B447" s="165" t="s">
        <v>627</v>
      </c>
      <c r="C447" s="161" t="s">
        <v>579</v>
      </c>
      <c r="D447" s="83" t="s">
        <v>99</v>
      </c>
      <c r="E447" s="85">
        <v>1.4</v>
      </c>
    </row>
    <row r="448" spans="1:5" ht="18.75" customHeight="1">
      <c r="A448" s="175" t="s">
        <v>628</v>
      </c>
      <c r="B448" s="165" t="s">
        <v>629</v>
      </c>
      <c r="C448" s="161" t="s">
        <v>157</v>
      </c>
      <c r="D448" s="83" t="s">
        <v>99</v>
      </c>
      <c r="E448" s="85">
        <v>2</v>
      </c>
    </row>
    <row r="449" spans="1:5" ht="18.75" customHeight="1">
      <c r="A449" s="175"/>
      <c r="B449" s="165" t="s">
        <v>630</v>
      </c>
      <c r="C449" s="161" t="s">
        <v>157</v>
      </c>
      <c r="D449" s="83" t="s">
        <v>99</v>
      </c>
      <c r="E449" s="85">
        <v>2.5048499999999998</v>
      </c>
    </row>
    <row r="450" spans="1:5" ht="18.75" customHeight="1">
      <c r="A450" s="175"/>
      <c r="B450" s="165" t="s">
        <v>631</v>
      </c>
      <c r="C450" s="161" t="s">
        <v>157</v>
      </c>
      <c r="D450" s="83" t="s">
        <v>99</v>
      </c>
      <c r="E450" s="85">
        <v>9.1600000000000098E-2</v>
      </c>
    </row>
    <row r="451" spans="1:5" ht="18.75" customHeight="1">
      <c r="A451" s="175"/>
      <c r="B451" s="165" t="s">
        <v>631</v>
      </c>
      <c r="C451" s="161" t="s">
        <v>157</v>
      </c>
      <c r="D451" s="83" t="s">
        <v>99</v>
      </c>
      <c r="E451" s="85">
        <v>4.5105500000000003</v>
      </c>
    </row>
    <row r="452" spans="1:5" ht="18.75" customHeight="1">
      <c r="A452" s="175"/>
      <c r="B452" s="165" t="s">
        <v>164</v>
      </c>
      <c r="C452" s="161" t="s">
        <v>157</v>
      </c>
      <c r="D452" s="83" t="s">
        <v>99</v>
      </c>
      <c r="E452" s="85">
        <v>1.181</v>
      </c>
    </row>
    <row r="453" spans="1:5" ht="18.75" customHeight="1">
      <c r="A453" s="175"/>
      <c r="B453" s="165" t="s">
        <v>632</v>
      </c>
      <c r="C453" s="161" t="s">
        <v>157</v>
      </c>
      <c r="D453" s="83" t="s">
        <v>99</v>
      </c>
      <c r="E453" s="85">
        <v>0.2712</v>
      </c>
    </row>
    <row r="454" spans="1:5" ht="18.75" customHeight="1">
      <c r="A454" s="175"/>
      <c r="B454" s="165" t="s">
        <v>633</v>
      </c>
      <c r="C454" s="161" t="s">
        <v>157</v>
      </c>
      <c r="D454" s="83" t="s">
        <v>99</v>
      </c>
      <c r="E454" s="85">
        <v>0.14889999999999901</v>
      </c>
    </row>
    <row r="455" spans="1:5" ht="18.75" customHeight="1">
      <c r="A455" s="175"/>
      <c r="B455" s="165" t="s">
        <v>634</v>
      </c>
      <c r="C455" s="161" t="s">
        <v>157</v>
      </c>
      <c r="D455" s="83" t="s">
        <v>99</v>
      </c>
      <c r="E455" s="85">
        <v>2.7816000000000001</v>
      </c>
    </row>
    <row r="456" spans="1:5" ht="18.75" customHeight="1">
      <c r="A456" s="175"/>
      <c r="B456" s="165" t="s">
        <v>635</v>
      </c>
      <c r="C456" s="161" t="s">
        <v>243</v>
      </c>
      <c r="D456" s="83" t="s">
        <v>99</v>
      </c>
      <c r="E456" s="85">
        <v>3</v>
      </c>
    </row>
    <row r="457" spans="1:5" ht="20.5" customHeight="1">
      <c r="A457" s="175"/>
      <c r="B457" s="165" t="s">
        <v>195</v>
      </c>
      <c r="C457" s="161" t="s">
        <v>569</v>
      </c>
      <c r="D457" s="83" t="s">
        <v>99</v>
      </c>
      <c r="E457" s="85">
        <v>0.55879999999999996</v>
      </c>
    </row>
    <row r="458" spans="1:5" ht="18.75" customHeight="1">
      <c r="A458" s="175"/>
      <c r="B458" s="165" t="s">
        <v>636</v>
      </c>
      <c r="C458" s="161" t="s">
        <v>574</v>
      </c>
      <c r="D458" s="83" t="s">
        <v>99</v>
      </c>
      <c r="E458" s="85">
        <v>5.4672999999999998</v>
      </c>
    </row>
    <row r="459" spans="1:5" ht="18.75" customHeight="1">
      <c r="A459" s="175"/>
      <c r="B459" s="165" t="s">
        <v>637</v>
      </c>
      <c r="C459" s="161" t="s">
        <v>544</v>
      </c>
      <c r="D459" s="83" t="s">
        <v>99</v>
      </c>
      <c r="E459" s="85">
        <v>0.42585000000000001</v>
      </c>
    </row>
    <row r="460" spans="1:5" ht="18.75" customHeight="1">
      <c r="A460" s="175"/>
      <c r="B460" s="165" t="s">
        <v>637</v>
      </c>
      <c r="C460" s="161" t="s">
        <v>544</v>
      </c>
      <c r="D460" s="83" t="s">
        <v>99</v>
      </c>
      <c r="E460" s="85">
        <v>0.165156</v>
      </c>
    </row>
    <row r="461" spans="1:5" ht="18.75" customHeight="1">
      <c r="A461" s="175"/>
      <c r="B461" s="165" t="s">
        <v>638</v>
      </c>
      <c r="C461" s="161" t="s">
        <v>474</v>
      </c>
      <c r="D461" s="83" t="s">
        <v>99</v>
      </c>
      <c r="E461" s="85">
        <v>2.2968000000000002</v>
      </c>
    </row>
    <row r="462" spans="1:5" ht="21" customHeight="1">
      <c r="A462" s="175"/>
      <c r="B462" s="165" t="s">
        <v>639</v>
      </c>
      <c r="C462" s="161" t="s">
        <v>474</v>
      </c>
      <c r="D462" s="83" t="s">
        <v>99</v>
      </c>
      <c r="E462" s="85">
        <v>1.3298000000000001</v>
      </c>
    </row>
    <row r="463" spans="1:5" ht="19" customHeight="1">
      <c r="A463" s="175"/>
      <c r="B463" s="165" t="s">
        <v>640</v>
      </c>
      <c r="C463" s="161" t="s">
        <v>474</v>
      </c>
      <c r="D463" s="83" t="s">
        <v>99</v>
      </c>
      <c r="E463" s="85">
        <v>0.25940000000000002</v>
      </c>
    </row>
    <row r="464" spans="1:5" ht="19" customHeight="1">
      <c r="A464" s="175"/>
      <c r="B464" s="165" t="s">
        <v>640</v>
      </c>
      <c r="C464" s="161" t="s">
        <v>474</v>
      </c>
      <c r="D464" s="83" t="s">
        <v>99</v>
      </c>
      <c r="E464" s="85">
        <v>0.47649999999999998</v>
      </c>
    </row>
    <row r="465" spans="1:5" ht="19" customHeight="1">
      <c r="A465" s="175"/>
      <c r="B465" s="165" t="s">
        <v>641</v>
      </c>
      <c r="C465" s="161" t="s">
        <v>474</v>
      </c>
      <c r="D465" s="83" t="s">
        <v>99</v>
      </c>
      <c r="E465" s="85">
        <v>0.14150000000000101</v>
      </c>
    </row>
    <row r="466" spans="1:5" ht="19" customHeight="1">
      <c r="A466" s="175"/>
      <c r="B466" s="165" t="s">
        <v>642</v>
      </c>
      <c r="C466" s="161" t="s">
        <v>421</v>
      </c>
      <c r="D466" s="83" t="s">
        <v>99</v>
      </c>
      <c r="E466" s="85">
        <v>5.5070000000000202E-2</v>
      </c>
    </row>
    <row r="467" spans="1:5" ht="23.5" customHeight="1">
      <c r="A467" s="175"/>
      <c r="B467" s="165" t="s">
        <v>642</v>
      </c>
      <c r="C467" s="161" t="s">
        <v>421</v>
      </c>
      <c r="D467" s="83" t="s">
        <v>99</v>
      </c>
      <c r="E467" s="85">
        <v>0.28060000000000002</v>
      </c>
    </row>
    <row r="468" spans="1:5" ht="18.5" customHeight="1">
      <c r="A468" s="175" t="s">
        <v>643</v>
      </c>
      <c r="B468" s="165" t="s">
        <v>644</v>
      </c>
      <c r="C468" s="161" t="s">
        <v>157</v>
      </c>
      <c r="D468" s="83" t="s">
        <v>99</v>
      </c>
      <c r="E468" s="85">
        <v>6.7999999999983603E-3</v>
      </c>
    </row>
    <row r="469" spans="1:5">
      <c r="A469" s="175"/>
      <c r="B469" s="165" t="s">
        <v>195</v>
      </c>
      <c r="C469" s="161" t="s">
        <v>157</v>
      </c>
      <c r="D469" s="83" t="s">
        <v>99</v>
      </c>
      <c r="E469" s="85">
        <v>8.3999999999999596E-3</v>
      </c>
    </row>
    <row r="470" spans="1:5">
      <c r="A470" s="175"/>
      <c r="B470" s="165" t="s">
        <v>195</v>
      </c>
      <c r="C470" s="161" t="s">
        <v>157</v>
      </c>
      <c r="D470" s="83" t="s">
        <v>99</v>
      </c>
      <c r="E470" s="85">
        <v>0.4304</v>
      </c>
    </row>
    <row r="471" spans="1:5">
      <c r="A471" s="175"/>
      <c r="B471" s="165" t="s">
        <v>645</v>
      </c>
      <c r="C471" s="161" t="s">
        <v>474</v>
      </c>
      <c r="D471" s="83" t="s">
        <v>99</v>
      </c>
      <c r="E471" s="85">
        <v>0.30068499999999998</v>
      </c>
    </row>
    <row r="472" spans="1:5">
      <c r="A472" s="175"/>
      <c r="B472" s="165" t="s">
        <v>645</v>
      </c>
      <c r="C472" s="161" t="s">
        <v>474</v>
      </c>
      <c r="D472" s="83" t="s">
        <v>99</v>
      </c>
      <c r="E472" s="85">
        <v>1.09999999999992E-2</v>
      </c>
    </row>
    <row r="473" spans="1:5">
      <c r="A473" s="175"/>
      <c r="B473" s="165" t="s">
        <v>646</v>
      </c>
      <c r="C473" s="161" t="s">
        <v>621</v>
      </c>
      <c r="D473" s="83" t="s">
        <v>99</v>
      </c>
      <c r="E473" s="85">
        <v>3.72</v>
      </c>
    </row>
    <row r="474" spans="1:5">
      <c r="A474" s="175"/>
      <c r="B474" s="165" t="s">
        <v>647</v>
      </c>
      <c r="C474" s="161" t="s">
        <v>621</v>
      </c>
      <c r="D474" s="83" t="s">
        <v>99</v>
      </c>
      <c r="E474" s="85">
        <v>11.93</v>
      </c>
    </row>
    <row r="475" spans="1:5">
      <c r="A475" s="175"/>
      <c r="B475" s="165" t="s">
        <v>648</v>
      </c>
      <c r="C475" s="161" t="s">
        <v>621</v>
      </c>
      <c r="D475" s="83" t="s">
        <v>99</v>
      </c>
      <c r="E475" s="85">
        <v>2.5336560000000001</v>
      </c>
    </row>
    <row r="476" spans="1:5">
      <c r="A476" s="175"/>
      <c r="B476" s="165" t="s">
        <v>649</v>
      </c>
      <c r="C476" s="161" t="s">
        <v>621</v>
      </c>
      <c r="D476" s="83" t="s">
        <v>99</v>
      </c>
      <c r="E476" s="85">
        <v>0.51242400000000099</v>
      </c>
    </row>
    <row r="477" spans="1:5">
      <c r="A477" s="175"/>
      <c r="B477" s="165" t="s">
        <v>650</v>
      </c>
      <c r="C477" s="161" t="s">
        <v>621</v>
      </c>
      <c r="D477" s="83" t="s">
        <v>99</v>
      </c>
      <c r="E477" s="85">
        <v>11.737843</v>
      </c>
    </row>
    <row r="478" spans="1:5">
      <c r="A478" s="175" t="s">
        <v>651</v>
      </c>
      <c r="B478" s="165" t="s">
        <v>652</v>
      </c>
      <c r="C478" s="161" t="s">
        <v>157</v>
      </c>
      <c r="D478" s="83" t="s">
        <v>99</v>
      </c>
      <c r="E478" s="85">
        <v>7.3200000000000001E-2</v>
      </c>
    </row>
    <row r="479" spans="1:5">
      <c r="A479" s="175"/>
      <c r="B479" s="165" t="s">
        <v>653</v>
      </c>
      <c r="C479" s="161" t="s">
        <v>574</v>
      </c>
      <c r="D479" s="83" t="s">
        <v>99</v>
      </c>
      <c r="E479" s="85">
        <v>9.4800000000000106E-2</v>
      </c>
    </row>
    <row r="480" spans="1:5">
      <c r="A480" s="175" t="s">
        <v>654</v>
      </c>
      <c r="B480" s="165" t="s">
        <v>655</v>
      </c>
      <c r="C480" s="161" t="s">
        <v>577</v>
      </c>
      <c r="D480" s="83" t="s">
        <v>99</v>
      </c>
      <c r="E480" s="85">
        <v>108</v>
      </c>
    </row>
    <row r="481" spans="1:5">
      <c r="A481" s="175"/>
      <c r="B481" s="165" t="s">
        <v>655</v>
      </c>
      <c r="C481" s="161" t="s">
        <v>577</v>
      </c>
      <c r="D481" s="83" t="s">
        <v>99</v>
      </c>
      <c r="E481" s="85">
        <v>20</v>
      </c>
    </row>
    <row r="482" spans="1:5">
      <c r="A482" s="175" t="s">
        <v>656</v>
      </c>
      <c r="B482" s="165" t="s">
        <v>657</v>
      </c>
      <c r="C482" s="161" t="s">
        <v>157</v>
      </c>
      <c r="D482" s="83" t="s">
        <v>99</v>
      </c>
      <c r="E482" s="85">
        <v>2.1899999999999999E-2</v>
      </c>
    </row>
    <row r="483" spans="1:5">
      <c r="A483" s="175"/>
      <c r="B483" s="165" t="s">
        <v>657</v>
      </c>
      <c r="C483" s="161" t="s">
        <v>157</v>
      </c>
      <c r="D483" s="83" t="s">
        <v>99</v>
      </c>
      <c r="E483" s="85">
        <v>3.4879999999999398E-2</v>
      </c>
    </row>
    <row r="484" spans="1:5">
      <c r="A484" s="175"/>
      <c r="B484" s="165" t="s">
        <v>657</v>
      </c>
      <c r="C484" s="161" t="s">
        <v>157</v>
      </c>
      <c r="D484" s="83" t="s">
        <v>99</v>
      </c>
      <c r="E484" s="85">
        <v>5.1013999999999999</v>
      </c>
    </row>
    <row r="485" spans="1:5">
      <c r="A485" s="175"/>
      <c r="B485" s="165" t="s">
        <v>601</v>
      </c>
      <c r="C485" s="161" t="s">
        <v>157</v>
      </c>
      <c r="D485" s="83" t="s">
        <v>99</v>
      </c>
      <c r="E485" s="85">
        <v>1.2755000000000001</v>
      </c>
    </row>
    <row r="486" spans="1:5">
      <c r="A486" s="175"/>
      <c r="B486" s="165" t="s">
        <v>658</v>
      </c>
      <c r="C486" s="161" t="s">
        <v>157</v>
      </c>
      <c r="D486" s="83" t="s">
        <v>99</v>
      </c>
      <c r="E486" s="85">
        <v>2.2080000000000002</v>
      </c>
    </row>
    <row r="487" spans="1:5">
      <c r="A487" s="175"/>
      <c r="B487" s="165" t="s">
        <v>658</v>
      </c>
      <c r="C487" s="161" t="s">
        <v>157</v>
      </c>
      <c r="D487" s="83" t="s">
        <v>99</v>
      </c>
      <c r="E487" s="85">
        <v>1.5101</v>
      </c>
    </row>
    <row r="488" spans="1:5">
      <c r="A488" s="175"/>
      <c r="B488" s="165" t="s">
        <v>195</v>
      </c>
      <c r="C488" s="161" t="s">
        <v>157</v>
      </c>
      <c r="D488" s="83" t="s">
        <v>99</v>
      </c>
      <c r="E488" s="85">
        <v>1.90785</v>
      </c>
    </row>
    <row r="489" spans="1:5">
      <c r="A489" s="175"/>
      <c r="B489" s="165" t="s">
        <v>195</v>
      </c>
      <c r="C489" s="161" t="s">
        <v>157</v>
      </c>
      <c r="D489" s="83" t="s">
        <v>99</v>
      </c>
      <c r="E489" s="85">
        <v>2.0700000000001498E-2</v>
      </c>
    </row>
    <row r="490" spans="1:5">
      <c r="A490" s="175"/>
      <c r="B490" s="165" t="s">
        <v>659</v>
      </c>
      <c r="C490" s="161" t="s">
        <v>157</v>
      </c>
      <c r="D490" s="83" t="s">
        <v>99</v>
      </c>
      <c r="E490" s="85">
        <v>4.8546500000000004</v>
      </c>
    </row>
    <row r="491" spans="1:5">
      <c r="A491" s="175"/>
      <c r="B491" s="165" t="s">
        <v>660</v>
      </c>
      <c r="C491" s="161" t="s">
        <v>157</v>
      </c>
      <c r="D491" s="83" t="s">
        <v>99</v>
      </c>
      <c r="E491" s="85">
        <v>1.3484</v>
      </c>
    </row>
    <row r="492" spans="1:5">
      <c r="A492" s="175"/>
      <c r="B492" s="165" t="s">
        <v>661</v>
      </c>
      <c r="C492" s="161" t="s">
        <v>157</v>
      </c>
      <c r="D492" s="83" t="s">
        <v>99</v>
      </c>
      <c r="E492" s="85">
        <v>9.9999999999999603E-2</v>
      </c>
    </row>
    <row r="493" spans="1:5">
      <c r="A493" s="175"/>
      <c r="B493" s="165" t="s">
        <v>662</v>
      </c>
      <c r="C493" s="161" t="s">
        <v>474</v>
      </c>
      <c r="D493" s="83" t="s">
        <v>99</v>
      </c>
      <c r="E493" s="85">
        <v>1.2999999999999901E-2</v>
      </c>
    </row>
    <row r="494" spans="1:5">
      <c r="A494" s="175"/>
      <c r="B494" s="165" t="s">
        <v>663</v>
      </c>
      <c r="C494" s="161" t="s">
        <v>577</v>
      </c>
      <c r="D494" s="83" t="s">
        <v>99</v>
      </c>
      <c r="E494" s="85">
        <v>7.8999999999993503E-3</v>
      </c>
    </row>
    <row r="495" spans="1:5">
      <c r="A495" s="175" t="s">
        <v>664</v>
      </c>
      <c r="B495" s="165" t="s">
        <v>665</v>
      </c>
      <c r="C495" s="161" t="s">
        <v>666</v>
      </c>
      <c r="D495" s="83" t="s">
        <v>99</v>
      </c>
      <c r="E495" s="85">
        <v>0.49903199999999998</v>
      </c>
    </row>
    <row r="496" spans="1:5" ht="28">
      <c r="A496" s="175"/>
      <c r="B496" s="165" t="s">
        <v>667</v>
      </c>
      <c r="C496" s="161" t="s">
        <v>668</v>
      </c>
      <c r="D496" s="83" t="s">
        <v>99</v>
      </c>
      <c r="E496" s="85">
        <v>17</v>
      </c>
    </row>
    <row r="497" spans="1:5" ht="28">
      <c r="A497" s="175"/>
      <c r="B497" s="165" t="s">
        <v>669</v>
      </c>
      <c r="C497" s="161" t="s">
        <v>668</v>
      </c>
      <c r="D497" s="83" t="s">
        <v>99</v>
      </c>
      <c r="E497" s="85">
        <v>29</v>
      </c>
    </row>
    <row r="498" spans="1:5">
      <c r="A498" s="175"/>
      <c r="B498" s="165" t="s">
        <v>670</v>
      </c>
      <c r="C498" s="161" t="s">
        <v>668</v>
      </c>
      <c r="D498" s="83" t="s">
        <v>99</v>
      </c>
      <c r="E498" s="85">
        <v>54</v>
      </c>
    </row>
    <row r="499" spans="1:5">
      <c r="A499" s="175"/>
      <c r="B499" s="165" t="s">
        <v>671</v>
      </c>
      <c r="C499" s="161" t="s">
        <v>672</v>
      </c>
      <c r="D499" s="83" t="s">
        <v>99</v>
      </c>
      <c r="E499" s="85">
        <v>0.44264900000000001</v>
      </c>
    </row>
    <row r="500" spans="1:5">
      <c r="A500" s="175"/>
      <c r="B500" s="165" t="s">
        <v>673</v>
      </c>
      <c r="C500" s="161" t="s">
        <v>674</v>
      </c>
      <c r="D500" s="83" t="s">
        <v>99</v>
      </c>
      <c r="E500" s="85">
        <v>8</v>
      </c>
    </row>
    <row r="501" spans="1:5">
      <c r="A501" s="175"/>
      <c r="B501" s="165" t="s">
        <v>675</v>
      </c>
      <c r="C501" s="161" t="s">
        <v>676</v>
      </c>
      <c r="D501" s="83" t="s">
        <v>99</v>
      </c>
      <c r="E501" s="85">
        <v>141.79745</v>
      </c>
    </row>
    <row r="502" spans="1:5">
      <c r="A502" s="175"/>
      <c r="B502" s="165" t="s">
        <v>677</v>
      </c>
      <c r="C502" s="161" t="s">
        <v>678</v>
      </c>
      <c r="D502" s="83" t="s">
        <v>99</v>
      </c>
      <c r="E502" s="85">
        <v>12.854327</v>
      </c>
    </row>
    <row r="503" spans="1:5">
      <c r="A503" s="175"/>
      <c r="B503" s="89" t="s">
        <v>679</v>
      </c>
      <c r="C503" s="159"/>
      <c r="D503" s="12" t="s">
        <v>99</v>
      </c>
      <c r="E503" s="90">
        <v>269</v>
      </c>
    </row>
    <row r="504" spans="1:5" ht="16" customHeight="1">
      <c r="A504" s="175"/>
      <c r="B504" s="89" t="s">
        <v>680</v>
      </c>
      <c r="C504" s="159"/>
      <c r="D504" s="12" t="s">
        <v>99</v>
      </c>
      <c r="E504" s="90">
        <f>15050-87</f>
        <v>14963</v>
      </c>
    </row>
    <row r="505" spans="1:5">
      <c r="A505" s="177" t="s">
        <v>681</v>
      </c>
      <c r="B505" s="165" t="s">
        <v>682</v>
      </c>
      <c r="C505" s="161" t="s">
        <v>569</v>
      </c>
      <c r="D505" s="83" t="s">
        <v>99</v>
      </c>
      <c r="E505" s="85">
        <v>0.31950000000000001</v>
      </c>
    </row>
    <row r="506" spans="1:5">
      <c r="A506" s="177"/>
      <c r="B506" s="165" t="s">
        <v>683</v>
      </c>
      <c r="C506" s="161" t="s">
        <v>569</v>
      </c>
      <c r="D506" s="83" t="s">
        <v>99</v>
      </c>
      <c r="E506" s="85">
        <v>35.302205000000001</v>
      </c>
    </row>
    <row r="507" spans="1:5">
      <c r="A507" s="177"/>
      <c r="B507" s="165" t="s">
        <v>684</v>
      </c>
      <c r="C507" s="161" t="s">
        <v>569</v>
      </c>
      <c r="D507" s="83" t="s">
        <v>99</v>
      </c>
      <c r="E507" s="85">
        <v>9.2080000000009897E-3</v>
      </c>
    </row>
    <row r="508" spans="1:5">
      <c r="A508" s="177"/>
      <c r="B508" s="165" t="s">
        <v>685</v>
      </c>
      <c r="C508" s="161" t="s">
        <v>569</v>
      </c>
      <c r="D508" s="83" t="s">
        <v>99</v>
      </c>
      <c r="E508" s="85">
        <v>0.83632899999997801</v>
      </c>
    </row>
    <row r="509" spans="1:5">
      <c r="A509" s="177"/>
      <c r="B509" s="165" t="s">
        <v>686</v>
      </c>
      <c r="C509" s="161" t="s">
        <v>569</v>
      </c>
      <c r="D509" s="83" t="s">
        <v>99</v>
      </c>
      <c r="E509" s="85">
        <v>0.76120000000000199</v>
      </c>
    </row>
    <row r="510" spans="1:5">
      <c r="A510" s="175" t="s">
        <v>687</v>
      </c>
      <c r="B510" s="87" t="s">
        <v>688</v>
      </c>
      <c r="C510" s="160">
        <v>2040101</v>
      </c>
      <c r="D510" s="83" t="s">
        <v>99</v>
      </c>
      <c r="E510" s="84">
        <v>17.887</v>
      </c>
    </row>
    <row r="511" spans="1:5">
      <c r="A511" s="175"/>
      <c r="B511" s="87" t="s">
        <v>689</v>
      </c>
      <c r="C511" s="160">
        <v>2040101</v>
      </c>
      <c r="D511" s="83" t="s">
        <v>99</v>
      </c>
      <c r="E511" s="84">
        <v>18.464300000000001</v>
      </c>
    </row>
    <row r="512" spans="1:5">
      <c r="A512" s="175"/>
      <c r="B512" s="87" t="s">
        <v>690</v>
      </c>
      <c r="C512" s="160">
        <v>2040101</v>
      </c>
      <c r="D512" s="83" t="s">
        <v>99</v>
      </c>
      <c r="E512" s="84">
        <v>51.525799999999997</v>
      </c>
    </row>
    <row r="513" spans="1:5">
      <c r="A513" s="175" t="s">
        <v>691</v>
      </c>
      <c r="B513" s="194" t="s">
        <v>692</v>
      </c>
      <c r="C513" s="91" t="s">
        <v>569</v>
      </c>
      <c r="D513" s="83" t="s">
        <v>99</v>
      </c>
      <c r="E513" s="85">
        <v>74.23</v>
      </c>
    </row>
    <row r="514" spans="1:5">
      <c r="A514" s="175"/>
      <c r="B514" s="194" t="s">
        <v>693</v>
      </c>
      <c r="C514" s="91" t="s">
        <v>569</v>
      </c>
      <c r="D514" s="83" t="s">
        <v>99</v>
      </c>
      <c r="E514" s="85">
        <v>449.5</v>
      </c>
    </row>
    <row r="515" spans="1:5">
      <c r="A515" s="175"/>
      <c r="B515" s="86" t="s">
        <v>694</v>
      </c>
      <c r="C515" s="160">
        <v>2110402</v>
      </c>
      <c r="D515" s="83" t="s">
        <v>99</v>
      </c>
      <c r="E515" s="84">
        <v>20</v>
      </c>
    </row>
    <row r="516" spans="1:5">
      <c r="A516" s="175"/>
      <c r="B516" s="87" t="s">
        <v>695</v>
      </c>
      <c r="C516" s="196">
        <v>2120501</v>
      </c>
      <c r="D516" s="83" t="s">
        <v>342</v>
      </c>
      <c r="E516" s="84">
        <v>201.7</v>
      </c>
    </row>
    <row r="517" spans="1:5">
      <c r="A517" s="175"/>
      <c r="B517" s="165" t="s">
        <v>696</v>
      </c>
      <c r="C517" s="161" t="s">
        <v>697</v>
      </c>
      <c r="D517" s="83" t="s">
        <v>99</v>
      </c>
      <c r="E517" s="85">
        <v>626.97089200000005</v>
      </c>
    </row>
  </sheetData>
  <mergeCells count="58">
    <mergeCell ref="A1:B1"/>
    <mergeCell ref="A2:E2"/>
    <mergeCell ref="D3:E3"/>
    <mergeCell ref="A5:D5"/>
    <mergeCell ref="A152:A156"/>
    <mergeCell ref="A157:A169"/>
    <mergeCell ref="A171:A184"/>
    <mergeCell ref="A185:A187"/>
    <mergeCell ref="A109:A110"/>
    <mergeCell ref="A133:A141"/>
    <mergeCell ref="A142:A149"/>
    <mergeCell ref="A209:A210"/>
    <mergeCell ref="A211:A216"/>
    <mergeCell ref="A217:A226"/>
    <mergeCell ref="A227:A231"/>
    <mergeCell ref="A232:A236"/>
    <mergeCell ref="A237:A241"/>
    <mergeCell ref="A242:A243"/>
    <mergeCell ref="A244:A251"/>
    <mergeCell ref="A252:A256"/>
    <mergeCell ref="A257:A269"/>
    <mergeCell ref="A352:A355"/>
    <mergeCell ref="A356:A364"/>
    <mergeCell ref="A367:A375"/>
    <mergeCell ref="A376:A383"/>
    <mergeCell ref="A270:A291"/>
    <mergeCell ref="A316:A329"/>
    <mergeCell ref="A330:A334"/>
    <mergeCell ref="A335:A342"/>
    <mergeCell ref="A384:A391"/>
    <mergeCell ref="A392:A404"/>
    <mergeCell ref="A406:A418"/>
    <mergeCell ref="A419:A426"/>
    <mergeCell ref="A427:A431"/>
    <mergeCell ref="A482:A494"/>
    <mergeCell ref="A495:A504"/>
    <mergeCell ref="A505:A509"/>
    <mergeCell ref="A432:A438"/>
    <mergeCell ref="A439:A444"/>
    <mergeCell ref="A445:A447"/>
    <mergeCell ref="A448:A467"/>
    <mergeCell ref="A468:A477"/>
    <mergeCell ref="A510:A512"/>
    <mergeCell ref="A513:A517"/>
    <mergeCell ref="A41:A59"/>
    <mergeCell ref="A7:A40"/>
    <mergeCell ref="A60:A79"/>
    <mergeCell ref="A80:A108"/>
    <mergeCell ref="A111:A118"/>
    <mergeCell ref="A119:A132"/>
    <mergeCell ref="A188:A195"/>
    <mergeCell ref="A196:A208"/>
    <mergeCell ref="A292:A308"/>
    <mergeCell ref="A309:A315"/>
    <mergeCell ref="A343:A347"/>
    <mergeCell ref="A348:A351"/>
    <mergeCell ref="A478:A479"/>
    <mergeCell ref="A480:A481"/>
  </mergeCells>
  <phoneticPr fontId="31" type="noConversion"/>
  <printOptions horizontalCentered="1"/>
  <pageMargins left="0.78740157480314965" right="0.78740157480314965" top="0.78740157480314965" bottom="0.78740157480314965" header="0" footer="0"/>
  <pageSetup paperSize="9" scale="90" fitToHeight="0" orientation="portrait" r:id="rId1"/>
  <headerFooter scaleWithDoc="0" alignWithMargins="0"/>
</worksheet>
</file>

<file path=xl/worksheets/sheet4.xml><?xml version="1.0" encoding="utf-8"?>
<worksheet xmlns="http://schemas.openxmlformats.org/spreadsheetml/2006/main" xmlns:r="http://schemas.openxmlformats.org/officeDocument/2006/relationships">
  <dimension ref="A1:IU67"/>
  <sheetViews>
    <sheetView view="pageBreakPreview" zoomScaleNormal="25" zoomScaleSheetLayoutView="100" workbookViewId="0">
      <selection activeCell="E14" sqref="E14"/>
    </sheetView>
  </sheetViews>
  <sheetFormatPr defaultColWidth="9" defaultRowHeight="14"/>
  <cols>
    <col min="1" max="1" width="32.75" style="24" customWidth="1"/>
    <col min="2" max="2" width="10.6640625" style="24" customWidth="1"/>
    <col min="3" max="3" width="10.58203125" style="24" customWidth="1"/>
    <col min="4" max="4" width="10.08203125" style="24" customWidth="1"/>
    <col min="5" max="5" width="53.58203125" style="25" customWidth="1"/>
    <col min="6" max="6" width="10.33203125" style="26" customWidth="1"/>
    <col min="7" max="7" width="9" style="24"/>
    <col min="8" max="8" width="10.33203125" style="24" customWidth="1"/>
    <col min="9" max="255" width="9" style="24"/>
    <col min="256" max="16384" width="9" style="27"/>
  </cols>
  <sheetData>
    <row r="1" spans="1:8" ht="20" customHeight="1">
      <c r="A1" s="28" t="s">
        <v>698</v>
      </c>
    </row>
    <row r="2" spans="1:8" ht="25.5" customHeight="1">
      <c r="A2" s="186" t="s">
        <v>699</v>
      </c>
      <c r="B2" s="186"/>
      <c r="C2" s="186"/>
      <c r="D2" s="186"/>
      <c r="E2" s="186"/>
      <c r="F2" s="186"/>
      <c r="G2" s="186"/>
      <c r="H2" s="186"/>
    </row>
    <row r="3" spans="1:8" s="18" customFormat="1" ht="16" customHeight="1">
      <c r="A3" s="29"/>
      <c r="B3" s="29"/>
      <c r="C3" s="29"/>
      <c r="D3" s="29"/>
      <c r="E3" s="187"/>
      <c r="F3" s="187"/>
      <c r="H3" s="18" t="s">
        <v>2</v>
      </c>
    </row>
    <row r="4" spans="1:8" s="19" customFormat="1" ht="30" customHeight="1">
      <c r="A4" s="30" t="s">
        <v>5</v>
      </c>
      <c r="B4" s="30" t="s">
        <v>57</v>
      </c>
      <c r="C4" s="31" t="s">
        <v>700</v>
      </c>
      <c r="D4" s="30" t="s">
        <v>59</v>
      </c>
      <c r="E4" s="31" t="s">
        <v>5</v>
      </c>
      <c r="F4" s="30" t="s">
        <v>57</v>
      </c>
      <c r="G4" s="30" t="s">
        <v>58</v>
      </c>
      <c r="H4" s="30" t="s">
        <v>59</v>
      </c>
    </row>
    <row r="5" spans="1:8" s="20" customFormat="1" ht="18.5" customHeight="1">
      <c r="A5" s="32" t="s">
        <v>701</v>
      </c>
      <c r="B5" s="33">
        <f>SUM(B6:B17)-B10</f>
        <v>143617</v>
      </c>
      <c r="C5" s="34">
        <f>SUM(C6:C20)-C12</f>
        <v>-61700</v>
      </c>
      <c r="D5" s="35">
        <f t="shared" ref="D5:D20" si="0">B5+C5</f>
        <v>81917</v>
      </c>
      <c r="E5" s="36" t="s">
        <v>702</v>
      </c>
      <c r="F5" s="37">
        <f t="shared" ref="F5:H5" si="1">F6+F8+F10+F16+F18+F20+F22+F24</f>
        <v>122594</v>
      </c>
      <c r="G5" s="37">
        <f t="shared" si="1"/>
        <v>-29089</v>
      </c>
      <c r="H5" s="37">
        <f t="shared" si="1"/>
        <v>93505</v>
      </c>
    </row>
    <row r="6" spans="1:8" s="21" customFormat="1" ht="20" customHeight="1">
      <c r="A6" s="38" t="s">
        <v>703</v>
      </c>
      <c r="B6" s="39">
        <v>200</v>
      </c>
      <c r="C6" s="39"/>
      <c r="D6" s="35">
        <f t="shared" si="0"/>
        <v>200</v>
      </c>
      <c r="E6" s="40" t="s">
        <v>704</v>
      </c>
      <c r="F6" s="37">
        <f t="shared" ref="F6:H6" si="2">F7</f>
        <v>15</v>
      </c>
      <c r="G6" s="37">
        <f t="shared" si="2"/>
        <v>0</v>
      </c>
      <c r="H6" s="37">
        <f t="shared" si="2"/>
        <v>15</v>
      </c>
    </row>
    <row r="7" spans="1:8" s="21" customFormat="1" ht="20" customHeight="1">
      <c r="A7" s="41" t="s">
        <v>705</v>
      </c>
      <c r="B7" s="39">
        <v>2700</v>
      </c>
      <c r="C7" s="39"/>
      <c r="D7" s="35">
        <f t="shared" si="0"/>
        <v>2700</v>
      </c>
      <c r="E7" s="42" t="s">
        <v>706</v>
      </c>
      <c r="F7" s="37">
        <v>15</v>
      </c>
      <c r="G7" s="43"/>
      <c r="H7" s="44">
        <f>F7++G7</f>
        <v>15</v>
      </c>
    </row>
    <row r="8" spans="1:8" s="21" customFormat="1" ht="20" customHeight="1">
      <c r="A8" s="41" t="s">
        <v>707</v>
      </c>
      <c r="B8" s="34">
        <v>225</v>
      </c>
      <c r="C8" s="45"/>
      <c r="D8" s="35">
        <f t="shared" si="0"/>
        <v>225</v>
      </c>
      <c r="E8" s="42" t="s">
        <v>708</v>
      </c>
      <c r="F8" s="46">
        <f t="shared" ref="F8:H8" si="3">F9</f>
        <v>0</v>
      </c>
      <c r="G8" s="46">
        <f t="shared" si="3"/>
        <v>0</v>
      </c>
      <c r="H8" s="46">
        <f t="shared" si="3"/>
        <v>0</v>
      </c>
    </row>
    <row r="9" spans="1:8" s="21" customFormat="1" ht="20" customHeight="1">
      <c r="A9" s="41" t="s">
        <v>709</v>
      </c>
      <c r="B9" s="34">
        <v>137199</v>
      </c>
      <c r="C9" s="47">
        <v>-62700</v>
      </c>
      <c r="D9" s="35">
        <f t="shared" si="0"/>
        <v>74499</v>
      </c>
      <c r="E9" s="42" t="s">
        <v>710</v>
      </c>
      <c r="F9" s="48"/>
      <c r="G9" s="43"/>
      <c r="H9" s="44">
        <f t="shared" ref="H9:H15" si="4">F9+G9</f>
        <v>0</v>
      </c>
    </row>
    <row r="10" spans="1:8" s="21" customFormat="1" ht="20" customHeight="1">
      <c r="A10" s="38" t="s">
        <v>711</v>
      </c>
      <c r="B10" s="34">
        <f>B11+B12</f>
        <v>230</v>
      </c>
      <c r="C10" s="34">
        <f>C11+C12</f>
        <v>0</v>
      </c>
      <c r="D10" s="35">
        <f t="shared" si="0"/>
        <v>230</v>
      </c>
      <c r="E10" s="49" t="s">
        <v>712</v>
      </c>
      <c r="F10" s="50">
        <f t="shared" ref="F10:H10" si="5">SUM(F11:F15)</f>
        <v>120664</v>
      </c>
      <c r="G10" s="50">
        <f t="shared" si="5"/>
        <v>-28840</v>
      </c>
      <c r="H10" s="50">
        <f t="shared" si="5"/>
        <v>91824</v>
      </c>
    </row>
    <row r="11" spans="1:8" s="21" customFormat="1" ht="20" customHeight="1">
      <c r="A11" s="38" t="s">
        <v>713</v>
      </c>
      <c r="B11" s="34">
        <v>110</v>
      </c>
      <c r="C11" s="47"/>
      <c r="D11" s="35">
        <f t="shared" si="0"/>
        <v>110</v>
      </c>
      <c r="E11" s="49" t="s">
        <v>714</v>
      </c>
      <c r="F11" s="51">
        <v>118341</v>
      </c>
      <c r="G11" s="52">
        <f>-27091-542-858-133+84</f>
        <v>-28540</v>
      </c>
      <c r="H11" s="44">
        <f t="shared" si="4"/>
        <v>89801</v>
      </c>
    </row>
    <row r="12" spans="1:8" s="21" customFormat="1" ht="20" customHeight="1">
      <c r="A12" s="38" t="s">
        <v>715</v>
      </c>
      <c r="B12" s="34">
        <v>120</v>
      </c>
      <c r="C12" s="47"/>
      <c r="D12" s="35">
        <f t="shared" si="0"/>
        <v>120</v>
      </c>
      <c r="E12" s="49" t="s">
        <v>716</v>
      </c>
      <c r="F12" s="51">
        <v>0</v>
      </c>
      <c r="G12" s="43"/>
      <c r="H12" s="44">
        <f t="shared" si="4"/>
        <v>0</v>
      </c>
    </row>
    <row r="13" spans="1:8" s="21" customFormat="1" ht="20" customHeight="1">
      <c r="A13" s="38" t="s">
        <v>717</v>
      </c>
      <c r="B13" s="34">
        <v>3000</v>
      </c>
      <c r="C13" s="47">
        <v>1000</v>
      </c>
      <c r="D13" s="35">
        <f t="shared" si="0"/>
        <v>4000</v>
      </c>
      <c r="E13" s="49" t="s">
        <v>718</v>
      </c>
      <c r="F13" s="51">
        <v>265</v>
      </c>
      <c r="G13" s="43">
        <v>-265</v>
      </c>
      <c r="H13" s="44">
        <f t="shared" si="4"/>
        <v>0</v>
      </c>
    </row>
    <row r="14" spans="1:8" s="21" customFormat="1" ht="20" customHeight="1">
      <c r="A14" s="38" t="s">
        <v>719</v>
      </c>
      <c r="B14" s="34">
        <v>63</v>
      </c>
      <c r="C14" s="47">
        <v>0</v>
      </c>
      <c r="D14" s="35">
        <f t="shared" si="0"/>
        <v>63</v>
      </c>
      <c r="E14" s="49" t="s">
        <v>720</v>
      </c>
      <c r="F14" s="51">
        <v>2056</v>
      </c>
      <c r="G14" s="43">
        <v>-35</v>
      </c>
      <c r="H14" s="44">
        <f t="shared" si="4"/>
        <v>2021</v>
      </c>
    </row>
    <row r="15" spans="1:8" s="21" customFormat="1" ht="20" customHeight="1">
      <c r="A15" s="53" t="s">
        <v>721</v>
      </c>
      <c r="B15" s="34"/>
      <c r="C15" s="47"/>
      <c r="D15" s="35">
        <f t="shared" si="0"/>
        <v>0</v>
      </c>
      <c r="E15" s="49" t="s">
        <v>722</v>
      </c>
      <c r="F15" s="51">
        <v>2</v>
      </c>
      <c r="G15" s="43"/>
      <c r="H15" s="44">
        <f t="shared" si="4"/>
        <v>2</v>
      </c>
    </row>
    <row r="16" spans="1:8" s="21" customFormat="1" ht="20" customHeight="1">
      <c r="A16" s="52" t="s">
        <v>723</v>
      </c>
      <c r="B16" s="34"/>
      <c r="C16" s="34"/>
      <c r="D16" s="35">
        <f t="shared" si="0"/>
        <v>0</v>
      </c>
      <c r="E16" s="54" t="s">
        <v>724</v>
      </c>
      <c r="F16" s="52">
        <f t="shared" ref="F16:H16" si="6">F17</f>
        <v>180</v>
      </c>
      <c r="G16" s="52">
        <f t="shared" si="6"/>
        <v>-180</v>
      </c>
      <c r="H16" s="52">
        <f t="shared" si="6"/>
        <v>0</v>
      </c>
    </row>
    <row r="17" spans="1:8" s="21" customFormat="1" ht="20" customHeight="1">
      <c r="A17" s="52" t="s">
        <v>725</v>
      </c>
      <c r="B17" s="34"/>
      <c r="C17" s="34"/>
      <c r="D17" s="35">
        <f t="shared" si="0"/>
        <v>0</v>
      </c>
      <c r="E17" s="55" t="s">
        <v>726</v>
      </c>
      <c r="F17" s="52">
        <v>180</v>
      </c>
      <c r="G17" s="43">
        <v>-180</v>
      </c>
      <c r="H17" s="44">
        <f t="shared" ref="H17:H21" si="7">F17+G17</f>
        <v>0</v>
      </c>
    </row>
    <row r="18" spans="1:8" s="21" customFormat="1" ht="20" customHeight="1">
      <c r="A18" s="52"/>
      <c r="B18" s="34"/>
      <c r="C18" s="34"/>
      <c r="D18" s="35">
        <f t="shared" si="0"/>
        <v>0</v>
      </c>
      <c r="E18" s="56" t="s">
        <v>727</v>
      </c>
      <c r="F18" s="52">
        <f t="shared" ref="F18:H18" si="8">F19</f>
        <v>716</v>
      </c>
      <c r="G18" s="52">
        <f t="shared" si="8"/>
        <v>-60</v>
      </c>
      <c r="H18" s="52">
        <f t="shared" si="8"/>
        <v>656</v>
      </c>
    </row>
    <row r="19" spans="1:8" s="21" customFormat="1" ht="20" customHeight="1">
      <c r="A19" s="52"/>
      <c r="B19" s="34"/>
      <c r="C19" s="34"/>
      <c r="D19" s="35">
        <f t="shared" si="0"/>
        <v>0</v>
      </c>
      <c r="E19" s="57" t="s">
        <v>728</v>
      </c>
      <c r="F19" s="52">
        <v>716</v>
      </c>
      <c r="G19" s="43">
        <f>-5-55</f>
        <v>-60</v>
      </c>
      <c r="H19" s="44">
        <f t="shared" si="7"/>
        <v>656</v>
      </c>
    </row>
    <row r="20" spans="1:8" s="21" customFormat="1" ht="20" customHeight="1">
      <c r="A20" s="52"/>
      <c r="B20" s="34"/>
      <c r="C20" s="34"/>
      <c r="D20" s="35">
        <f t="shared" si="0"/>
        <v>0</v>
      </c>
      <c r="E20" s="40" t="s">
        <v>729</v>
      </c>
      <c r="F20" s="52">
        <f t="shared" ref="F20:H20" si="9">F21</f>
        <v>0</v>
      </c>
      <c r="G20" s="52">
        <f t="shared" si="9"/>
        <v>0</v>
      </c>
      <c r="H20" s="52">
        <f t="shared" si="9"/>
        <v>0</v>
      </c>
    </row>
    <row r="21" spans="1:8" s="21" customFormat="1" ht="20" customHeight="1">
      <c r="A21" s="43"/>
      <c r="B21" s="43"/>
      <c r="C21" s="43"/>
      <c r="D21" s="35"/>
      <c r="E21" s="40" t="s">
        <v>730</v>
      </c>
      <c r="F21" s="52">
        <v>0</v>
      </c>
      <c r="G21" s="43"/>
      <c r="H21" s="44">
        <f t="shared" si="7"/>
        <v>0</v>
      </c>
    </row>
    <row r="22" spans="1:8" s="21" customFormat="1" ht="20" customHeight="1">
      <c r="A22" s="43"/>
      <c r="B22" s="43"/>
      <c r="C22" s="43"/>
      <c r="D22" s="35"/>
      <c r="E22" s="40" t="s">
        <v>731</v>
      </c>
      <c r="F22" s="52">
        <f t="shared" ref="F22:H22" si="10">F23</f>
        <v>919</v>
      </c>
      <c r="G22" s="52">
        <f t="shared" si="10"/>
        <v>-4</v>
      </c>
      <c r="H22" s="52">
        <f t="shared" si="10"/>
        <v>915</v>
      </c>
    </row>
    <row r="23" spans="1:8" s="21" customFormat="1" ht="20" customHeight="1">
      <c r="A23" s="43"/>
      <c r="B23" s="43"/>
      <c r="C23" s="43"/>
      <c r="D23" s="35">
        <f t="shared" ref="D23:D27" si="11">B23+C23</f>
        <v>0</v>
      </c>
      <c r="E23" s="40" t="s">
        <v>732</v>
      </c>
      <c r="F23" s="52">
        <v>919</v>
      </c>
      <c r="G23" s="43">
        <v>-4</v>
      </c>
      <c r="H23" s="44">
        <f t="shared" ref="H23:H26" si="12">F23+G23</f>
        <v>915</v>
      </c>
    </row>
    <row r="24" spans="1:8" s="21" customFormat="1" ht="20" customHeight="1">
      <c r="A24" s="43"/>
      <c r="B24" s="43"/>
      <c r="C24" s="58"/>
      <c r="D24" s="35">
        <f t="shared" si="11"/>
        <v>0</v>
      </c>
      <c r="E24" s="40" t="s">
        <v>733</v>
      </c>
      <c r="F24" s="59">
        <f t="shared" ref="F24:H24" si="13">F25</f>
        <v>100</v>
      </c>
      <c r="G24" s="59">
        <f t="shared" si="13"/>
        <v>-5</v>
      </c>
      <c r="H24" s="59">
        <f t="shared" si="13"/>
        <v>95</v>
      </c>
    </row>
    <row r="25" spans="1:8" s="21" customFormat="1" ht="20" customHeight="1">
      <c r="A25" s="60" t="s">
        <v>734</v>
      </c>
      <c r="B25" s="32">
        <v>428</v>
      </c>
      <c r="C25" s="58"/>
      <c r="D25" s="35">
        <f t="shared" si="11"/>
        <v>428</v>
      </c>
      <c r="E25" s="40" t="s">
        <v>735</v>
      </c>
      <c r="F25" s="59">
        <v>100</v>
      </c>
      <c r="G25" s="43">
        <v>-5</v>
      </c>
      <c r="H25" s="44">
        <f t="shared" si="12"/>
        <v>95</v>
      </c>
    </row>
    <row r="26" spans="1:8" s="21" customFormat="1" ht="20" customHeight="1">
      <c r="A26" s="60" t="s">
        <v>736</v>
      </c>
      <c r="B26" s="32">
        <v>356</v>
      </c>
      <c r="C26" s="58"/>
      <c r="D26" s="35">
        <f t="shared" si="11"/>
        <v>356</v>
      </c>
      <c r="E26" s="61" t="s">
        <v>737</v>
      </c>
      <c r="F26" s="62">
        <v>48807</v>
      </c>
      <c r="G26" s="63">
        <f>-84-32527</f>
        <v>-32611</v>
      </c>
      <c r="H26" s="64">
        <f t="shared" si="12"/>
        <v>16196</v>
      </c>
    </row>
    <row r="27" spans="1:8" s="21" customFormat="1" ht="20" customHeight="1">
      <c r="A27" s="60" t="s">
        <v>738</v>
      </c>
      <c r="B27" s="32">
        <v>27000</v>
      </c>
      <c r="C27" s="58"/>
      <c r="D27" s="35">
        <f t="shared" si="11"/>
        <v>27000</v>
      </c>
      <c r="E27" s="61"/>
      <c r="F27" s="62"/>
      <c r="G27" s="63"/>
      <c r="H27" s="44"/>
    </row>
    <row r="28" spans="1:8" s="22" customFormat="1" ht="20" customHeight="1">
      <c r="A28" s="65" t="s">
        <v>739</v>
      </c>
      <c r="B28" s="32">
        <f>B5+B25+B26+B27</f>
        <v>171401</v>
      </c>
      <c r="C28" s="32">
        <f>C5+C25+C26+C27</f>
        <v>-61700</v>
      </c>
      <c r="D28" s="32">
        <f>D5+D25+D26+D27</f>
        <v>109701</v>
      </c>
      <c r="E28" s="66" t="s">
        <v>740</v>
      </c>
      <c r="F28" s="67">
        <f>F26+F5</f>
        <v>171401</v>
      </c>
      <c r="G28" s="67">
        <f>G26+G5</f>
        <v>-61700</v>
      </c>
      <c r="H28" s="67">
        <f>F28+G28</f>
        <v>109701</v>
      </c>
    </row>
    <row r="29" spans="1:8" s="23" customFormat="1" ht="15">
      <c r="B29" s="68"/>
      <c r="C29" s="68"/>
      <c r="D29" s="68"/>
      <c r="E29" s="69"/>
      <c r="F29" s="70"/>
    </row>
    <row r="30" spans="1:8" s="23" customFormat="1" ht="15">
      <c r="B30" s="68"/>
      <c r="C30" s="68"/>
      <c r="D30" s="68"/>
      <c r="E30" s="69"/>
      <c r="F30" s="70"/>
    </row>
    <row r="31" spans="1:8" s="23" customFormat="1" ht="15">
      <c r="B31" s="68"/>
      <c r="C31" s="68"/>
      <c r="D31" s="68"/>
      <c r="E31" s="71"/>
      <c r="F31" s="70"/>
    </row>
    <row r="32" spans="1:8" s="23" customFormat="1" ht="15">
      <c r="B32" s="68"/>
      <c r="C32" s="68"/>
      <c r="D32" s="68"/>
      <c r="E32" s="69"/>
      <c r="F32" s="70"/>
    </row>
    <row r="33" spans="2:6" s="23" customFormat="1" ht="15">
      <c r="B33" s="68"/>
      <c r="C33" s="68"/>
      <c r="D33" s="68"/>
      <c r="E33" s="69"/>
      <c r="F33" s="70"/>
    </row>
    <row r="34" spans="2:6" s="23" customFormat="1" ht="15">
      <c r="B34" s="68"/>
      <c r="C34" s="68"/>
      <c r="D34" s="68"/>
      <c r="E34" s="69"/>
      <c r="F34" s="70"/>
    </row>
    <row r="35" spans="2:6" s="23" customFormat="1" ht="15">
      <c r="B35" s="68"/>
      <c r="C35" s="68"/>
      <c r="D35" s="68"/>
      <c r="E35" s="69"/>
      <c r="F35" s="70"/>
    </row>
    <row r="36" spans="2:6" s="23" customFormat="1" ht="15">
      <c r="B36" s="68"/>
      <c r="C36" s="68"/>
      <c r="D36" s="68"/>
      <c r="E36" s="69"/>
      <c r="F36" s="70"/>
    </row>
    <row r="37" spans="2:6" s="23" customFormat="1" ht="15">
      <c r="B37" s="68"/>
      <c r="C37" s="68"/>
      <c r="D37" s="68"/>
      <c r="E37" s="69"/>
      <c r="F37" s="70"/>
    </row>
    <row r="38" spans="2:6" s="23" customFormat="1" ht="15">
      <c r="B38" s="68"/>
      <c r="C38" s="68"/>
      <c r="D38" s="68"/>
      <c r="E38" s="69"/>
      <c r="F38" s="70"/>
    </row>
    <row r="39" spans="2:6" s="23" customFormat="1" ht="15">
      <c r="B39" s="68"/>
      <c r="C39" s="68"/>
      <c r="D39" s="68"/>
      <c r="E39" s="69"/>
      <c r="F39" s="70"/>
    </row>
    <row r="40" spans="2:6" s="23" customFormat="1" ht="15">
      <c r="B40" s="68"/>
      <c r="C40" s="68"/>
      <c r="D40" s="68"/>
      <c r="E40" s="69"/>
      <c r="F40" s="70"/>
    </row>
    <row r="41" spans="2:6" s="23" customFormat="1" ht="15">
      <c r="B41" s="68"/>
      <c r="C41" s="68"/>
      <c r="D41" s="68"/>
      <c r="E41" s="69"/>
      <c r="F41" s="70"/>
    </row>
    <row r="42" spans="2:6" s="23" customFormat="1" ht="15">
      <c r="B42" s="68"/>
      <c r="C42" s="68"/>
      <c r="D42" s="68"/>
      <c r="E42" s="69"/>
      <c r="F42" s="70"/>
    </row>
    <row r="43" spans="2:6" s="23" customFormat="1" ht="15">
      <c r="B43" s="68"/>
      <c r="C43" s="68"/>
      <c r="D43" s="68"/>
      <c r="E43" s="69"/>
      <c r="F43" s="70"/>
    </row>
    <row r="44" spans="2:6" s="23" customFormat="1" ht="15">
      <c r="B44" s="68"/>
      <c r="C44" s="68"/>
      <c r="D44" s="68"/>
      <c r="E44" s="69"/>
      <c r="F44" s="70"/>
    </row>
    <row r="45" spans="2:6" s="23" customFormat="1" ht="15">
      <c r="B45" s="68"/>
      <c r="C45" s="68"/>
      <c r="D45" s="68"/>
      <c r="E45" s="69"/>
      <c r="F45" s="70"/>
    </row>
    <row r="46" spans="2:6" s="23" customFormat="1" ht="15">
      <c r="B46" s="68"/>
      <c r="C46" s="68"/>
      <c r="D46" s="68"/>
      <c r="E46" s="69"/>
      <c r="F46" s="70"/>
    </row>
    <row r="47" spans="2:6" s="23" customFormat="1" ht="15">
      <c r="B47" s="68"/>
      <c r="C47" s="68"/>
      <c r="D47" s="68"/>
      <c r="E47" s="69"/>
      <c r="F47" s="70"/>
    </row>
    <row r="48" spans="2:6" s="23" customFormat="1" ht="15">
      <c r="B48" s="68"/>
      <c r="C48" s="68"/>
      <c r="D48" s="68"/>
      <c r="E48" s="69"/>
      <c r="F48" s="70"/>
    </row>
    <row r="49" spans="2:6" s="23" customFormat="1" ht="15">
      <c r="B49" s="68"/>
      <c r="C49" s="68"/>
      <c r="D49" s="68"/>
      <c r="E49" s="69"/>
      <c r="F49" s="70"/>
    </row>
    <row r="50" spans="2:6" s="23" customFormat="1" ht="15">
      <c r="B50" s="68"/>
      <c r="C50" s="68"/>
      <c r="D50" s="68"/>
      <c r="E50" s="69"/>
      <c r="F50" s="70"/>
    </row>
    <row r="51" spans="2:6" s="23" customFormat="1" ht="15">
      <c r="B51" s="68"/>
      <c r="C51" s="68"/>
      <c r="D51" s="68"/>
      <c r="E51" s="69"/>
      <c r="F51" s="70"/>
    </row>
    <row r="52" spans="2:6" s="23" customFormat="1" ht="15">
      <c r="B52" s="68"/>
      <c r="C52" s="68"/>
      <c r="D52" s="68"/>
      <c r="E52" s="69"/>
      <c r="F52" s="70"/>
    </row>
    <row r="53" spans="2:6" s="23" customFormat="1" ht="15">
      <c r="B53" s="68"/>
      <c r="C53" s="68"/>
      <c r="D53" s="68"/>
      <c r="E53" s="69"/>
      <c r="F53" s="70"/>
    </row>
    <row r="54" spans="2:6" s="23" customFormat="1" ht="15">
      <c r="B54" s="68"/>
      <c r="C54" s="68"/>
      <c r="D54" s="68"/>
      <c r="E54" s="69"/>
      <c r="F54" s="70"/>
    </row>
    <row r="55" spans="2:6" s="23" customFormat="1" ht="15">
      <c r="B55" s="68"/>
      <c r="C55" s="68"/>
      <c r="D55" s="68"/>
      <c r="E55" s="69"/>
      <c r="F55" s="70"/>
    </row>
    <row r="56" spans="2:6" s="23" customFormat="1" ht="15">
      <c r="B56" s="68"/>
      <c r="C56" s="68"/>
      <c r="D56" s="68"/>
      <c r="E56" s="69"/>
      <c r="F56" s="70"/>
    </row>
    <row r="57" spans="2:6" s="23" customFormat="1" ht="15">
      <c r="B57" s="68"/>
      <c r="C57" s="68"/>
      <c r="D57" s="68"/>
      <c r="E57" s="69"/>
      <c r="F57" s="70"/>
    </row>
    <row r="58" spans="2:6" s="23" customFormat="1" ht="15">
      <c r="B58" s="68"/>
      <c r="C58" s="68"/>
      <c r="D58" s="68"/>
      <c r="E58" s="69"/>
      <c r="F58" s="70"/>
    </row>
    <row r="59" spans="2:6" s="23" customFormat="1" ht="15">
      <c r="B59" s="68"/>
      <c r="C59" s="68"/>
      <c r="D59" s="68"/>
      <c r="E59" s="69"/>
      <c r="F59" s="70"/>
    </row>
    <row r="60" spans="2:6" s="23" customFormat="1" ht="15">
      <c r="B60" s="68"/>
      <c r="C60" s="68"/>
      <c r="D60" s="68"/>
      <c r="E60" s="69"/>
      <c r="F60" s="70"/>
    </row>
    <row r="61" spans="2:6" s="23" customFormat="1" ht="15">
      <c r="B61" s="68"/>
      <c r="C61" s="68"/>
      <c r="D61" s="68"/>
      <c r="E61" s="69"/>
      <c r="F61" s="70"/>
    </row>
    <row r="62" spans="2:6" s="23" customFormat="1" ht="15">
      <c r="B62" s="68"/>
      <c r="C62" s="68"/>
      <c r="D62" s="68"/>
      <c r="E62" s="69"/>
      <c r="F62" s="70"/>
    </row>
    <row r="63" spans="2:6" s="23" customFormat="1" ht="15">
      <c r="B63" s="68"/>
      <c r="C63" s="68"/>
      <c r="D63" s="68"/>
      <c r="E63" s="69"/>
      <c r="F63" s="70"/>
    </row>
    <row r="64" spans="2:6" s="23" customFormat="1" ht="15">
      <c r="B64" s="68"/>
      <c r="C64" s="68"/>
      <c r="D64" s="68"/>
      <c r="E64" s="69"/>
      <c r="F64" s="70"/>
    </row>
    <row r="65" spans="1:6" s="23" customFormat="1" ht="15">
      <c r="A65" s="24"/>
      <c r="B65" s="24"/>
      <c r="C65" s="24"/>
      <c r="D65" s="24"/>
      <c r="E65" s="25"/>
      <c r="F65" s="70"/>
    </row>
    <row r="66" spans="1:6" s="23" customFormat="1" ht="15">
      <c r="A66" s="24"/>
      <c r="B66" s="24"/>
      <c r="C66" s="24"/>
      <c r="D66" s="24"/>
      <c r="E66" s="25"/>
      <c r="F66" s="70"/>
    </row>
    <row r="67" spans="1:6" s="23" customFormat="1" ht="15">
      <c r="A67" s="24"/>
      <c r="B67" s="24"/>
      <c r="C67" s="24"/>
      <c r="D67" s="24"/>
      <c r="E67" s="25"/>
      <c r="F67" s="26"/>
    </row>
  </sheetData>
  <mergeCells count="2">
    <mergeCell ref="A2:H2"/>
    <mergeCell ref="E3:F3"/>
  </mergeCells>
  <phoneticPr fontId="31" type="noConversion"/>
  <printOptions horizontalCentered="1"/>
  <pageMargins left="1.18055555555556" right="0.98402777777777795" top="0.90416666666666701" bottom="0.78680555555555598" header="0" footer="0"/>
  <pageSetup paperSize="9" scale="75" firstPageNumber="66" orientation="landscape" useFirstPageNumber="1" r:id="rId1"/>
  <headerFooter scaleWithDoc="0" alignWithMargins="0"/>
</worksheet>
</file>

<file path=xl/worksheets/sheet5.xml><?xml version="1.0" encoding="utf-8"?>
<worksheet xmlns="http://schemas.openxmlformats.org/spreadsheetml/2006/main" xmlns:r="http://schemas.openxmlformats.org/officeDocument/2006/relationships">
  <dimension ref="A1:XFC240"/>
  <sheetViews>
    <sheetView tabSelected="1" zoomScale="85" zoomScaleNormal="85" workbookViewId="0">
      <selection activeCell="B191" sqref="B191"/>
    </sheetView>
  </sheetViews>
  <sheetFormatPr defaultColWidth="8.83203125" defaultRowHeight="15"/>
  <cols>
    <col min="1" max="1" width="9.25" style="3" customWidth="1"/>
    <col min="2" max="2" width="50" style="2" customWidth="1"/>
    <col min="3" max="3" width="9.08203125" style="5" customWidth="1"/>
    <col min="4" max="4" width="8.33203125" style="6" customWidth="1"/>
    <col min="5" max="5" width="10.6640625" style="7" customWidth="1"/>
    <col min="6" max="6" width="8.83203125" style="4" customWidth="1"/>
    <col min="7" max="7" width="8.83203125" style="4"/>
    <col min="8" max="8" width="9.33203125" style="4"/>
    <col min="9" max="255" width="8.83203125" style="4"/>
    <col min="256" max="16383" width="8.83203125" style="8"/>
  </cols>
  <sheetData>
    <row r="1" spans="1:6" ht="29.15" customHeight="1">
      <c r="A1" s="9" t="s">
        <v>741</v>
      </c>
    </row>
    <row r="2" spans="1:6" ht="27.5" customHeight="1">
      <c r="A2" s="189" t="s">
        <v>742</v>
      </c>
      <c r="B2" s="189"/>
      <c r="C2" s="189"/>
      <c r="D2" s="189"/>
      <c r="E2" s="190"/>
      <c r="F2" s="10"/>
    </row>
    <row r="3" spans="1:6" ht="25.5" customHeight="1">
      <c r="A3" s="11"/>
      <c r="B3" s="164"/>
      <c r="C3" s="11"/>
      <c r="D3" s="191" t="s">
        <v>2</v>
      </c>
      <c r="E3" s="192"/>
      <c r="F3" s="10"/>
    </row>
    <row r="4" spans="1:6" s="1" customFormat="1" ht="31" customHeight="1">
      <c r="A4" s="78" t="s">
        <v>90</v>
      </c>
      <c r="B4" s="78" t="s">
        <v>91</v>
      </c>
      <c r="C4" s="166" t="s">
        <v>92</v>
      </c>
      <c r="D4" s="79" t="s">
        <v>93</v>
      </c>
      <c r="E4" s="167" t="s">
        <v>743</v>
      </c>
    </row>
    <row r="5" spans="1:6" s="2" customFormat="1" ht="20" customHeight="1">
      <c r="A5" s="193" t="s">
        <v>95</v>
      </c>
      <c r="B5" s="193"/>
      <c r="C5" s="193"/>
      <c r="D5" s="193"/>
      <c r="E5" s="198">
        <f>SUM(E6:E240)</f>
        <v>-28092.971593999999</v>
      </c>
    </row>
    <row r="6" spans="1:6" s="2" customFormat="1" ht="20" customHeight="1">
      <c r="A6" s="13" t="s">
        <v>744</v>
      </c>
      <c r="B6" s="165" t="s">
        <v>745</v>
      </c>
      <c r="C6" s="13" t="s">
        <v>746</v>
      </c>
      <c r="D6" s="83" t="s">
        <v>99</v>
      </c>
      <c r="E6" s="14">
        <v>-3.8599999999998899E-2</v>
      </c>
    </row>
    <row r="7" spans="1:6" s="2" customFormat="1" ht="20" customHeight="1">
      <c r="A7" s="175" t="s">
        <v>747</v>
      </c>
      <c r="B7" s="165" t="s">
        <v>748</v>
      </c>
      <c r="C7" s="13" t="s">
        <v>746</v>
      </c>
      <c r="D7" s="83" t="s">
        <v>99</v>
      </c>
      <c r="E7" s="15">
        <v>-4.3</v>
      </c>
    </row>
    <row r="8" spans="1:6" s="2" customFormat="1" ht="30.5" customHeight="1">
      <c r="A8" s="175"/>
      <c r="B8" s="165" t="s">
        <v>749</v>
      </c>
      <c r="C8" s="13" t="s">
        <v>750</v>
      </c>
      <c r="D8" s="83" t="s">
        <v>99</v>
      </c>
      <c r="E8" s="14">
        <v>-180</v>
      </c>
    </row>
    <row r="9" spans="1:6" s="2" customFormat="1" ht="20" customHeight="1">
      <c r="A9" s="13" t="s">
        <v>203</v>
      </c>
      <c r="B9" s="165" t="s">
        <v>751</v>
      </c>
      <c r="C9" s="13" t="s">
        <v>752</v>
      </c>
      <c r="D9" s="83" t="s">
        <v>99</v>
      </c>
      <c r="E9" s="15">
        <v>-4.2125999999999504</v>
      </c>
    </row>
    <row r="10" spans="1:6" s="2" customFormat="1" ht="28">
      <c r="A10" s="175" t="s">
        <v>263</v>
      </c>
      <c r="B10" s="165" t="s">
        <v>753</v>
      </c>
      <c r="C10" s="13" t="s">
        <v>754</v>
      </c>
      <c r="D10" s="83" t="s">
        <v>99</v>
      </c>
      <c r="E10" s="14">
        <v>-18.107265999999999</v>
      </c>
    </row>
    <row r="11" spans="1:6" s="2" customFormat="1" ht="20" customHeight="1">
      <c r="A11" s="175"/>
      <c r="B11" s="165" t="s">
        <v>755</v>
      </c>
      <c r="C11" s="13" t="s">
        <v>756</v>
      </c>
      <c r="D11" s="83" t="s">
        <v>99</v>
      </c>
      <c r="E11" s="16">
        <v>-1.5999999999999901</v>
      </c>
    </row>
    <row r="12" spans="1:6" s="2" customFormat="1" ht="20" customHeight="1">
      <c r="A12" s="175"/>
      <c r="B12" s="165" t="s">
        <v>757</v>
      </c>
      <c r="C12" s="13" t="s">
        <v>756</v>
      </c>
      <c r="D12" s="83" t="s">
        <v>99</v>
      </c>
      <c r="E12" s="14">
        <v>-15.346567</v>
      </c>
    </row>
    <row r="13" spans="1:6" s="2" customFormat="1" ht="20" customHeight="1">
      <c r="A13" s="13" t="s">
        <v>758</v>
      </c>
      <c r="B13" s="165" t="s">
        <v>759</v>
      </c>
      <c r="C13" s="13" t="s">
        <v>746</v>
      </c>
      <c r="D13" s="83" t="s">
        <v>99</v>
      </c>
      <c r="E13" s="14">
        <v>-50</v>
      </c>
    </row>
    <row r="14" spans="1:6" s="2" customFormat="1" ht="14">
      <c r="A14" s="13" t="s">
        <v>266</v>
      </c>
      <c r="B14" s="165" t="s">
        <v>760</v>
      </c>
      <c r="C14" s="13" t="s">
        <v>752</v>
      </c>
      <c r="D14" s="83" t="s">
        <v>99</v>
      </c>
      <c r="E14" s="14">
        <v>-107.6918</v>
      </c>
    </row>
    <row r="15" spans="1:6" s="2" customFormat="1" ht="14">
      <c r="A15" s="13" t="s">
        <v>761</v>
      </c>
      <c r="B15" s="165" t="s">
        <v>762</v>
      </c>
      <c r="C15" s="13" t="s">
        <v>763</v>
      </c>
      <c r="D15" s="83" t="s">
        <v>99</v>
      </c>
      <c r="E15" s="14">
        <v>-350.81258500000001</v>
      </c>
    </row>
    <row r="16" spans="1:6" s="2" customFormat="1" ht="20" customHeight="1">
      <c r="A16" s="175" t="s">
        <v>278</v>
      </c>
      <c r="B16" s="165" t="s">
        <v>764</v>
      </c>
      <c r="C16" s="13" t="s">
        <v>746</v>
      </c>
      <c r="D16" s="83" t="s">
        <v>99</v>
      </c>
      <c r="E16" s="14">
        <v>-93.212950000000006</v>
      </c>
    </row>
    <row r="17" spans="1:5" s="2" customFormat="1" ht="20" customHeight="1">
      <c r="A17" s="175"/>
      <c r="B17" s="165" t="s">
        <v>765</v>
      </c>
      <c r="C17" s="13" t="s">
        <v>746</v>
      </c>
      <c r="D17" s="83" t="s">
        <v>99</v>
      </c>
      <c r="E17" s="14">
        <v>-9.1276000000000295</v>
      </c>
    </row>
    <row r="18" spans="1:5" s="2" customFormat="1" ht="20" customHeight="1">
      <c r="A18" s="175"/>
      <c r="B18" s="165" t="s">
        <v>766</v>
      </c>
      <c r="C18" s="13" t="s">
        <v>746</v>
      </c>
      <c r="D18" s="83" t="s">
        <v>99</v>
      </c>
      <c r="E18" s="15">
        <v>-95.024196000000003</v>
      </c>
    </row>
    <row r="19" spans="1:5" s="2" customFormat="1" ht="20" customHeight="1">
      <c r="A19" s="175"/>
      <c r="B19" s="165" t="s">
        <v>767</v>
      </c>
      <c r="C19" s="13" t="s">
        <v>746</v>
      </c>
      <c r="D19" s="83" t="s">
        <v>99</v>
      </c>
      <c r="E19" s="14">
        <v>-37.112118000000002</v>
      </c>
    </row>
    <row r="20" spans="1:5" s="2" customFormat="1" ht="20" customHeight="1">
      <c r="A20" s="175"/>
      <c r="B20" s="165" t="s">
        <v>768</v>
      </c>
      <c r="C20" s="13" t="s">
        <v>746</v>
      </c>
      <c r="D20" s="83" t="s">
        <v>99</v>
      </c>
      <c r="E20" s="14">
        <v>-67.203050000000005</v>
      </c>
    </row>
    <row r="21" spans="1:5" s="2" customFormat="1" ht="14">
      <c r="A21" s="175"/>
      <c r="B21" s="165" t="s">
        <v>769</v>
      </c>
      <c r="C21" s="13" t="s">
        <v>746</v>
      </c>
      <c r="D21" s="83" t="s">
        <v>99</v>
      </c>
      <c r="E21" s="16">
        <v>-29.183183</v>
      </c>
    </row>
    <row r="22" spans="1:5" s="2" customFormat="1" ht="20" customHeight="1">
      <c r="A22" s="175"/>
      <c r="B22" s="165" t="s">
        <v>770</v>
      </c>
      <c r="C22" s="13" t="s">
        <v>746</v>
      </c>
      <c r="D22" s="83" t="s">
        <v>99</v>
      </c>
      <c r="E22" s="16">
        <v>-81.635199999999998</v>
      </c>
    </row>
    <row r="23" spans="1:5" s="2" customFormat="1" ht="20" customHeight="1">
      <c r="A23" s="175"/>
      <c r="B23" s="165" t="s">
        <v>771</v>
      </c>
      <c r="C23" s="13" t="s">
        <v>746</v>
      </c>
      <c r="D23" s="83" t="s">
        <v>99</v>
      </c>
      <c r="E23" s="14">
        <v>-20.570319999999999</v>
      </c>
    </row>
    <row r="24" spans="1:5" s="2" customFormat="1" ht="18" customHeight="1">
      <c r="A24" s="175"/>
      <c r="B24" s="165" t="s">
        <v>772</v>
      </c>
      <c r="C24" s="13" t="s">
        <v>746</v>
      </c>
      <c r="D24" s="83" t="s">
        <v>99</v>
      </c>
      <c r="E24" s="14">
        <v>-1.05180900000001</v>
      </c>
    </row>
    <row r="25" spans="1:5" s="2" customFormat="1" ht="20" customHeight="1">
      <c r="A25" s="175"/>
      <c r="B25" s="165" t="s">
        <v>773</v>
      </c>
      <c r="C25" s="13" t="s">
        <v>746</v>
      </c>
      <c r="D25" s="83" t="s">
        <v>99</v>
      </c>
      <c r="E25" s="14">
        <v>-24.631900000000002</v>
      </c>
    </row>
    <row r="26" spans="1:5" s="2" customFormat="1" ht="20" customHeight="1">
      <c r="A26" s="175"/>
      <c r="B26" s="165" t="s">
        <v>774</v>
      </c>
      <c r="C26" s="13" t="s">
        <v>746</v>
      </c>
      <c r="D26" s="83" t="s">
        <v>99</v>
      </c>
      <c r="E26" s="14">
        <v>-37.305</v>
      </c>
    </row>
    <row r="27" spans="1:5" s="2" customFormat="1" ht="18" customHeight="1">
      <c r="A27" s="175"/>
      <c r="B27" s="165" t="s">
        <v>775</v>
      </c>
      <c r="C27" s="13" t="s">
        <v>746</v>
      </c>
      <c r="D27" s="83" t="s">
        <v>99</v>
      </c>
      <c r="E27" s="14">
        <v>-26.753833</v>
      </c>
    </row>
    <row r="28" spans="1:5" s="2" customFormat="1" ht="20" customHeight="1">
      <c r="A28" s="175"/>
      <c r="B28" s="165" t="s">
        <v>776</v>
      </c>
      <c r="C28" s="13" t="s">
        <v>746</v>
      </c>
      <c r="D28" s="83" t="s">
        <v>99</v>
      </c>
      <c r="E28" s="15">
        <v>-13.491400000000001</v>
      </c>
    </row>
    <row r="29" spans="1:5" s="2" customFormat="1" ht="20" customHeight="1">
      <c r="A29" s="175"/>
      <c r="B29" s="165" t="s">
        <v>777</v>
      </c>
      <c r="C29" s="13" t="s">
        <v>746</v>
      </c>
      <c r="D29" s="83" t="s">
        <v>99</v>
      </c>
      <c r="E29" s="16">
        <v>-18.399999999999999</v>
      </c>
    </row>
    <row r="30" spans="1:5" s="2" customFormat="1" ht="20" customHeight="1">
      <c r="A30" s="175"/>
      <c r="B30" s="165" t="s">
        <v>774</v>
      </c>
      <c r="C30" s="13" t="s">
        <v>746</v>
      </c>
      <c r="D30" s="83" t="s">
        <v>99</v>
      </c>
      <c r="E30" s="14">
        <v>-10.2524</v>
      </c>
    </row>
    <row r="31" spans="1:5" s="2" customFormat="1" ht="20" customHeight="1">
      <c r="A31" s="175"/>
      <c r="B31" s="165" t="s">
        <v>778</v>
      </c>
      <c r="C31" s="13" t="s">
        <v>746</v>
      </c>
      <c r="D31" s="83" t="s">
        <v>99</v>
      </c>
      <c r="E31" s="16">
        <v>-29.193897</v>
      </c>
    </row>
    <row r="32" spans="1:5" s="2" customFormat="1" ht="20" customHeight="1">
      <c r="A32" s="175"/>
      <c r="B32" s="165" t="s">
        <v>779</v>
      </c>
      <c r="C32" s="13" t="s">
        <v>746</v>
      </c>
      <c r="D32" s="83" t="s">
        <v>99</v>
      </c>
      <c r="E32" s="15">
        <v>-29.109200000000001</v>
      </c>
    </row>
    <row r="33" spans="1:5" s="2" customFormat="1" ht="28" customHeight="1">
      <c r="A33" s="175"/>
      <c r="B33" s="165" t="s">
        <v>780</v>
      </c>
      <c r="C33" s="13" t="s">
        <v>746</v>
      </c>
      <c r="D33" s="83" t="s">
        <v>99</v>
      </c>
      <c r="E33" s="16">
        <v>-8.4469340000000006</v>
      </c>
    </row>
    <row r="34" spans="1:5" s="2" customFormat="1" ht="20" customHeight="1">
      <c r="A34" s="175"/>
      <c r="B34" s="165" t="s">
        <v>781</v>
      </c>
      <c r="C34" s="13" t="s">
        <v>746</v>
      </c>
      <c r="D34" s="83" t="s">
        <v>99</v>
      </c>
      <c r="E34" s="14">
        <v>-28.439247999999999</v>
      </c>
    </row>
    <row r="35" spans="1:5" s="2" customFormat="1" ht="20" customHeight="1">
      <c r="A35" s="175"/>
      <c r="B35" s="165" t="s">
        <v>782</v>
      </c>
      <c r="C35" s="13" t="s">
        <v>746</v>
      </c>
      <c r="D35" s="83" t="s">
        <v>99</v>
      </c>
      <c r="E35" s="14">
        <v>-28.813800000000001</v>
      </c>
    </row>
    <row r="36" spans="1:5" s="2" customFormat="1" ht="14">
      <c r="A36" s="175"/>
      <c r="B36" s="165" t="s">
        <v>783</v>
      </c>
      <c r="C36" s="13" t="s">
        <v>746</v>
      </c>
      <c r="D36" s="83" t="s">
        <v>99</v>
      </c>
      <c r="E36" s="14">
        <v>-36.977679999999999</v>
      </c>
    </row>
    <row r="37" spans="1:5" s="2" customFormat="1" ht="20" customHeight="1">
      <c r="A37" s="175"/>
      <c r="B37" s="165" t="s">
        <v>784</v>
      </c>
      <c r="C37" s="13" t="s">
        <v>746</v>
      </c>
      <c r="D37" s="83" t="s">
        <v>99</v>
      </c>
      <c r="E37" s="16">
        <v>-0.95000600000000202</v>
      </c>
    </row>
    <row r="38" spans="1:5" s="2" customFormat="1" ht="20" customHeight="1">
      <c r="A38" s="175"/>
      <c r="B38" s="165" t="s">
        <v>785</v>
      </c>
      <c r="C38" s="13" t="s">
        <v>746</v>
      </c>
      <c r="D38" s="83" t="s">
        <v>99</v>
      </c>
      <c r="E38" s="14">
        <v>-35.836480000000002</v>
      </c>
    </row>
    <row r="39" spans="1:5" s="2" customFormat="1" ht="20" customHeight="1">
      <c r="A39" s="188" t="s">
        <v>1001</v>
      </c>
      <c r="B39" s="165" t="s">
        <v>786</v>
      </c>
      <c r="C39" s="13" t="s">
        <v>746</v>
      </c>
      <c r="D39" s="83" t="s">
        <v>99</v>
      </c>
      <c r="E39" s="14">
        <v>-49.556899999999999</v>
      </c>
    </row>
    <row r="40" spans="1:5" s="2" customFormat="1" ht="32.5" customHeight="1">
      <c r="A40" s="175"/>
      <c r="B40" s="165" t="s">
        <v>787</v>
      </c>
      <c r="C40" s="13" t="s">
        <v>746</v>
      </c>
      <c r="D40" s="83" t="s">
        <v>99</v>
      </c>
      <c r="E40" s="14">
        <v>-28.045365</v>
      </c>
    </row>
    <row r="41" spans="1:5" s="2" customFormat="1" ht="20" customHeight="1">
      <c r="A41" s="175"/>
      <c r="B41" s="165" t="s">
        <v>788</v>
      </c>
      <c r="C41" s="13" t="s">
        <v>746</v>
      </c>
      <c r="D41" s="83" t="s">
        <v>99</v>
      </c>
      <c r="E41" s="14">
        <v>-86</v>
      </c>
    </row>
    <row r="42" spans="1:5" s="2" customFormat="1" ht="14">
      <c r="A42" s="175"/>
      <c r="B42" s="165" t="s">
        <v>789</v>
      </c>
      <c r="C42" s="13" t="s">
        <v>746</v>
      </c>
      <c r="D42" s="83" t="s">
        <v>99</v>
      </c>
      <c r="E42" s="14">
        <v>-0.29717900000000003</v>
      </c>
    </row>
    <row r="43" spans="1:5" s="2" customFormat="1" ht="20" customHeight="1">
      <c r="A43" s="175"/>
      <c r="B43" s="165" t="s">
        <v>790</v>
      </c>
      <c r="C43" s="13" t="s">
        <v>746</v>
      </c>
      <c r="D43" s="83" t="s">
        <v>99</v>
      </c>
      <c r="E43" s="14">
        <v>-20.803189</v>
      </c>
    </row>
    <row r="44" spans="1:5" s="2" customFormat="1" ht="20" customHeight="1">
      <c r="A44" s="175"/>
      <c r="B44" s="165" t="s">
        <v>791</v>
      </c>
      <c r="C44" s="13" t="s">
        <v>746</v>
      </c>
      <c r="D44" s="83" t="s">
        <v>99</v>
      </c>
      <c r="E44" s="14">
        <v>-4.3962289999999999</v>
      </c>
    </row>
    <row r="45" spans="1:5" s="2" customFormat="1" ht="14">
      <c r="A45" s="175"/>
      <c r="B45" s="165" t="s">
        <v>792</v>
      </c>
      <c r="C45" s="13" t="s">
        <v>746</v>
      </c>
      <c r="D45" s="83" t="s">
        <v>99</v>
      </c>
      <c r="E45" s="14">
        <v>-21.592708999999999</v>
      </c>
    </row>
    <row r="46" spans="1:5" s="2" customFormat="1" ht="20" customHeight="1">
      <c r="A46" s="175"/>
      <c r="B46" s="165" t="s">
        <v>793</v>
      </c>
      <c r="C46" s="13" t="s">
        <v>746</v>
      </c>
      <c r="D46" s="83" t="s">
        <v>99</v>
      </c>
      <c r="E46" s="14">
        <v>-7.9530640000000004</v>
      </c>
    </row>
    <row r="47" spans="1:5" s="2" customFormat="1" ht="14">
      <c r="A47" s="175"/>
      <c r="B47" s="165" t="s">
        <v>794</v>
      </c>
      <c r="C47" s="13" t="s">
        <v>746</v>
      </c>
      <c r="D47" s="83" t="s">
        <v>99</v>
      </c>
      <c r="E47" s="15">
        <v>-5.5429219999999999</v>
      </c>
    </row>
    <row r="48" spans="1:5" s="2" customFormat="1" ht="20" customHeight="1">
      <c r="A48" s="175"/>
      <c r="B48" s="165" t="s">
        <v>795</v>
      </c>
      <c r="C48" s="13" t="s">
        <v>746</v>
      </c>
      <c r="D48" s="83" t="s">
        <v>99</v>
      </c>
      <c r="E48" s="14">
        <v>-10.84843</v>
      </c>
    </row>
    <row r="49" spans="1:5" s="2" customFormat="1" ht="20" customHeight="1">
      <c r="A49" s="175"/>
      <c r="B49" s="165" t="s">
        <v>796</v>
      </c>
      <c r="C49" s="13" t="s">
        <v>746</v>
      </c>
      <c r="D49" s="83" t="s">
        <v>99</v>
      </c>
      <c r="E49" s="14">
        <v>-5.8221999999999996</v>
      </c>
    </row>
    <row r="50" spans="1:5" s="2" customFormat="1" ht="20" customHeight="1">
      <c r="A50" s="175"/>
      <c r="B50" s="165" t="s">
        <v>797</v>
      </c>
      <c r="C50" s="13" t="s">
        <v>746</v>
      </c>
      <c r="D50" s="83" t="s">
        <v>99</v>
      </c>
      <c r="E50" s="14">
        <v>-4.8351309999999996</v>
      </c>
    </row>
    <row r="51" spans="1:5" s="2" customFormat="1" ht="31.5" customHeight="1">
      <c r="A51" s="175"/>
      <c r="B51" s="165" t="s">
        <v>798</v>
      </c>
      <c r="C51" s="13" t="s">
        <v>746</v>
      </c>
      <c r="D51" s="83" t="s">
        <v>99</v>
      </c>
      <c r="E51" s="14">
        <v>-14.8</v>
      </c>
    </row>
    <row r="52" spans="1:5" s="2" customFormat="1" ht="20" customHeight="1">
      <c r="A52" s="175"/>
      <c r="B52" s="165" t="s">
        <v>799</v>
      </c>
      <c r="C52" s="13" t="s">
        <v>746</v>
      </c>
      <c r="D52" s="83" t="s">
        <v>99</v>
      </c>
      <c r="E52" s="14">
        <v>-3.3159299999999998</v>
      </c>
    </row>
    <row r="53" spans="1:5" s="2" customFormat="1" ht="20" customHeight="1">
      <c r="A53" s="175"/>
      <c r="B53" s="165" t="s">
        <v>800</v>
      </c>
      <c r="C53" s="13" t="s">
        <v>746</v>
      </c>
      <c r="D53" s="83" t="s">
        <v>99</v>
      </c>
      <c r="E53" s="14">
        <v>-6.1070000000000002</v>
      </c>
    </row>
    <row r="54" spans="1:5" s="2" customFormat="1" ht="20" customHeight="1">
      <c r="A54" s="175"/>
      <c r="B54" s="165" t="s">
        <v>801</v>
      </c>
      <c r="C54" s="13" t="s">
        <v>746</v>
      </c>
      <c r="D54" s="83" t="s">
        <v>99</v>
      </c>
      <c r="E54" s="14">
        <v>-1.03</v>
      </c>
    </row>
    <row r="55" spans="1:5" s="2" customFormat="1" ht="20" customHeight="1">
      <c r="A55" s="175"/>
      <c r="B55" s="165" t="s">
        <v>802</v>
      </c>
      <c r="C55" s="13" t="s">
        <v>746</v>
      </c>
      <c r="D55" s="83" t="s">
        <v>99</v>
      </c>
      <c r="E55" s="14">
        <v>-12.8612</v>
      </c>
    </row>
    <row r="56" spans="1:5" s="2" customFormat="1" ht="20" customHeight="1">
      <c r="A56" s="175"/>
      <c r="B56" s="165" t="s">
        <v>803</v>
      </c>
      <c r="C56" s="13" t="s">
        <v>746</v>
      </c>
      <c r="D56" s="83" t="s">
        <v>99</v>
      </c>
      <c r="E56" s="16">
        <v>-28.557358000000001</v>
      </c>
    </row>
    <row r="57" spans="1:5" s="2" customFormat="1" ht="20" customHeight="1">
      <c r="A57" s="175"/>
      <c r="B57" s="165" t="s">
        <v>804</v>
      </c>
      <c r="C57" s="13" t="s">
        <v>746</v>
      </c>
      <c r="D57" s="83" t="s">
        <v>99</v>
      </c>
      <c r="E57" s="15">
        <v>-26.176306</v>
      </c>
    </row>
    <row r="58" spans="1:5" s="2" customFormat="1" ht="28" customHeight="1">
      <c r="A58" s="175"/>
      <c r="B58" s="165" t="s">
        <v>805</v>
      </c>
      <c r="C58" s="13" t="s">
        <v>746</v>
      </c>
      <c r="D58" s="83" t="s">
        <v>99</v>
      </c>
      <c r="E58" s="15">
        <v>-42.137419000000001</v>
      </c>
    </row>
    <row r="59" spans="1:5" s="2" customFormat="1" ht="20" customHeight="1">
      <c r="A59" s="175"/>
      <c r="B59" s="165" t="s">
        <v>806</v>
      </c>
      <c r="C59" s="13" t="s">
        <v>746</v>
      </c>
      <c r="D59" s="83" t="s">
        <v>99</v>
      </c>
      <c r="E59" s="14">
        <v>-8.5230420000000002</v>
      </c>
    </row>
    <row r="60" spans="1:5" s="2" customFormat="1" ht="17.5" customHeight="1">
      <c r="A60" s="175"/>
      <c r="B60" s="165" t="s">
        <v>807</v>
      </c>
      <c r="C60" s="13" t="s">
        <v>746</v>
      </c>
      <c r="D60" s="83" t="s">
        <v>99</v>
      </c>
      <c r="E60" s="14">
        <v>-0.88643000000000005</v>
      </c>
    </row>
    <row r="61" spans="1:5" s="2" customFormat="1" ht="20" customHeight="1">
      <c r="A61" s="175"/>
      <c r="B61" s="165" t="s">
        <v>808</v>
      </c>
      <c r="C61" s="13" t="s">
        <v>746</v>
      </c>
      <c r="D61" s="83" t="s">
        <v>99</v>
      </c>
      <c r="E61" s="14">
        <v>-2.3649529999999999</v>
      </c>
    </row>
    <row r="62" spans="1:5" s="2" customFormat="1" ht="31.5" customHeight="1">
      <c r="A62" s="175"/>
      <c r="B62" s="165" t="s">
        <v>809</v>
      </c>
      <c r="C62" s="13" t="s">
        <v>746</v>
      </c>
      <c r="D62" s="83" t="s">
        <v>99</v>
      </c>
      <c r="E62" s="14">
        <v>-80.326789000000005</v>
      </c>
    </row>
    <row r="63" spans="1:5" s="2" customFormat="1" ht="20" customHeight="1">
      <c r="A63" s="175"/>
      <c r="B63" s="165" t="s">
        <v>810</v>
      </c>
      <c r="C63" s="13" t="s">
        <v>746</v>
      </c>
      <c r="D63" s="83" t="s">
        <v>99</v>
      </c>
      <c r="E63" s="14">
        <v>-2.1471589999999998</v>
      </c>
    </row>
    <row r="64" spans="1:5" s="2" customFormat="1" ht="20" customHeight="1">
      <c r="A64" s="175"/>
      <c r="B64" s="165" t="s">
        <v>811</v>
      </c>
      <c r="C64" s="13" t="s">
        <v>746</v>
      </c>
      <c r="D64" s="83" t="s">
        <v>99</v>
      </c>
      <c r="E64" s="14">
        <v>-106.42140000000001</v>
      </c>
    </row>
    <row r="65" spans="1:6" s="2" customFormat="1" ht="20" customHeight="1">
      <c r="A65" s="175"/>
      <c r="B65" s="165" t="s">
        <v>812</v>
      </c>
      <c r="C65" s="13" t="s">
        <v>746</v>
      </c>
      <c r="D65" s="83" t="s">
        <v>99</v>
      </c>
      <c r="E65" s="14">
        <v>-80.052999999999997</v>
      </c>
    </row>
    <row r="66" spans="1:6" s="2" customFormat="1" ht="20" customHeight="1">
      <c r="A66" s="175"/>
      <c r="B66" s="165" t="s">
        <v>813</v>
      </c>
      <c r="C66" s="13" t="s">
        <v>746</v>
      </c>
      <c r="D66" s="83" t="s">
        <v>99</v>
      </c>
      <c r="E66" s="14">
        <v>-67.204480000000004</v>
      </c>
    </row>
    <row r="67" spans="1:6" s="2" customFormat="1" ht="20" customHeight="1">
      <c r="A67" s="175"/>
      <c r="B67" s="165" t="s">
        <v>814</v>
      </c>
      <c r="C67" s="13" t="s">
        <v>746</v>
      </c>
      <c r="D67" s="83" t="s">
        <v>99</v>
      </c>
      <c r="E67" s="14">
        <v>-67</v>
      </c>
    </row>
    <row r="68" spans="1:6" s="2" customFormat="1" ht="20" customHeight="1">
      <c r="A68" s="175"/>
      <c r="B68" s="165" t="s">
        <v>815</v>
      </c>
      <c r="C68" s="13" t="s">
        <v>746</v>
      </c>
      <c r="D68" s="83" t="s">
        <v>99</v>
      </c>
      <c r="E68" s="14">
        <v>-55</v>
      </c>
    </row>
    <row r="69" spans="1:6" ht="20" customHeight="1">
      <c r="A69" s="175"/>
      <c r="B69" s="165" t="s">
        <v>816</v>
      </c>
      <c r="C69" s="13" t="s">
        <v>746</v>
      </c>
      <c r="D69" s="83" t="s">
        <v>99</v>
      </c>
      <c r="E69" s="17">
        <v>-55</v>
      </c>
      <c r="F69" s="2"/>
    </row>
    <row r="70" spans="1:6" ht="18" customHeight="1">
      <c r="A70" s="175"/>
      <c r="B70" s="165" t="s">
        <v>817</v>
      </c>
      <c r="C70" s="13" t="s">
        <v>746</v>
      </c>
      <c r="D70" s="83" t="s">
        <v>99</v>
      </c>
      <c r="E70" s="17">
        <v>-50</v>
      </c>
    </row>
    <row r="71" spans="1:6" ht="18" customHeight="1">
      <c r="A71" s="175"/>
      <c r="B71" s="165" t="s">
        <v>818</v>
      </c>
      <c r="C71" s="13" t="s">
        <v>746</v>
      </c>
      <c r="D71" s="83" t="s">
        <v>99</v>
      </c>
      <c r="E71" s="17">
        <v>-50</v>
      </c>
    </row>
    <row r="72" spans="1:6" ht="18" customHeight="1">
      <c r="A72" s="175"/>
      <c r="B72" s="165" t="s">
        <v>819</v>
      </c>
      <c r="C72" s="13" t="s">
        <v>746</v>
      </c>
      <c r="D72" s="83" t="s">
        <v>99</v>
      </c>
      <c r="E72" s="17">
        <v>-46.572099999999999</v>
      </c>
    </row>
    <row r="73" spans="1:6" ht="18" customHeight="1">
      <c r="A73" s="175"/>
      <c r="B73" s="165" t="s">
        <v>820</v>
      </c>
      <c r="C73" s="13" t="s">
        <v>746</v>
      </c>
      <c r="D73" s="83" t="s">
        <v>99</v>
      </c>
      <c r="E73" s="17">
        <v>-46.5</v>
      </c>
    </row>
    <row r="74" spans="1:6" ht="18" customHeight="1">
      <c r="A74" s="175"/>
      <c r="B74" s="165" t="s">
        <v>821</v>
      </c>
      <c r="C74" s="13" t="s">
        <v>746</v>
      </c>
      <c r="D74" s="83" t="s">
        <v>99</v>
      </c>
      <c r="E74" s="17">
        <v>-45</v>
      </c>
    </row>
    <row r="75" spans="1:6">
      <c r="A75" s="188" t="s">
        <v>1001</v>
      </c>
      <c r="B75" s="165" t="s">
        <v>822</v>
      </c>
      <c r="C75" s="13" t="s">
        <v>746</v>
      </c>
      <c r="D75" s="83" t="s">
        <v>99</v>
      </c>
      <c r="E75" s="17">
        <v>-44.425780000000003</v>
      </c>
    </row>
    <row r="76" spans="1:6">
      <c r="A76" s="175"/>
      <c r="B76" s="165" t="s">
        <v>823</v>
      </c>
      <c r="C76" s="13" t="s">
        <v>746</v>
      </c>
      <c r="D76" s="83" t="s">
        <v>99</v>
      </c>
      <c r="E76" s="17">
        <v>-43.5</v>
      </c>
    </row>
    <row r="77" spans="1:6">
      <c r="A77" s="175"/>
      <c r="B77" s="165" t="s">
        <v>824</v>
      </c>
      <c r="C77" s="13" t="s">
        <v>746</v>
      </c>
      <c r="D77" s="83" t="s">
        <v>99</v>
      </c>
      <c r="E77" s="17">
        <v>-40</v>
      </c>
    </row>
    <row r="78" spans="1:6">
      <c r="A78" s="175"/>
      <c r="B78" s="165" t="s">
        <v>825</v>
      </c>
      <c r="C78" s="13" t="s">
        <v>746</v>
      </c>
      <c r="D78" s="83" t="s">
        <v>99</v>
      </c>
      <c r="E78" s="17">
        <v>-40</v>
      </c>
    </row>
    <row r="79" spans="1:6">
      <c r="A79" s="175"/>
      <c r="B79" s="165" t="s">
        <v>826</v>
      </c>
      <c r="C79" s="13" t="s">
        <v>746</v>
      </c>
      <c r="D79" s="83" t="s">
        <v>99</v>
      </c>
      <c r="E79" s="17">
        <v>-33.133155000000002</v>
      </c>
    </row>
    <row r="80" spans="1:6">
      <c r="A80" s="175"/>
      <c r="B80" s="165" t="s">
        <v>827</v>
      </c>
      <c r="C80" s="13" t="s">
        <v>746</v>
      </c>
      <c r="D80" s="83" t="s">
        <v>99</v>
      </c>
      <c r="E80" s="17">
        <v>-28.97664</v>
      </c>
    </row>
    <row r="81" spans="1:5">
      <c r="A81" s="175"/>
      <c r="B81" s="165" t="s">
        <v>828</v>
      </c>
      <c r="C81" s="13" t="s">
        <v>746</v>
      </c>
      <c r="D81" s="83" t="s">
        <v>99</v>
      </c>
      <c r="E81" s="17">
        <v>-28.89584</v>
      </c>
    </row>
    <row r="82" spans="1:5">
      <c r="A82" s="175"/>
      <c r="B82" s="165" t="s">
        <v>829</v>
      </c>
      <c r="C82" s="13" t="s">
        <v>746</v>
      </c>
      <c r="D82" s="83" t="s">
        <v>99</v>
      </c>
      <c r="E82" s="17">
        <v>-27</v>
      </c>
    </row>
    <row r="83" spans="1:5">
      <c r="A83" s="175"/>
      <c r="B83" s="165" t="s">
        <v>830</v>
      </c>
      <c r="C83" s="13" t="s">
        <v>746</v>
      </c>
      <c r="D83" s="83" t="s">
        <v>99</v>
      </c>
      <c r="E83" s="17">
        <v>-22.5</v>
      </c>
    </row>
    <row r="84" spans="1:5" ht="28">
      <c r="A84" s="175"/>
      <c r="B84" s="165" t="s">
        <v>831</v>
      </c>
      <c r="C84" s="13" t="s">
        <v>746</v>
      </c>
      <c r="D84" s="83" t="s">
        <v>99</v>
      </c>
      <c r="E84" s="17">
        <v>-22.2</v>
      </c>
    </row>
    <row r="85" spans="1:5">
      <c r="A85" s="175"/>
      <c r="B85" s="165" t="s">
        <v>832</v>
      </c>
      <c r="C85" s="13" t="s">
        <v>746</v>
      </c>
      <c r="D85" s="83" t="s">
        <v>99</v>
      </c>
      <c r="E85" s="17">
        <v>-20.7</v>
      </c>
    </row>
    <row r="86" spans="1:5">
      <c r="A86" s="175"/>
      <c r="B86" s="165" t="s">
        <v>833</v>
      </c>
      <c r="C86" s="13" t="s">
        <v>746</v>
      </c>
      <c r="D86" s="83" t="s">
        <v>99</v>
      </c>
      <c r="E86" s="17">
        <v>-20</v>
      </c>
    </row>
    <row r="87" spans="1:5" ht="31" customHeight="1">
      <c r="A87" s="175"/>
      <c r="B87" s="165" t="s">
        <v>834</v>
      </c>
      <c r="C87" s="13" t="s">
        <v>746</v>
      </c>
      <c r="D87" s="83" t="s">
        <v>99</v>
      </c>
      <c r="E87" s="17">
        <v>-19.5</v>
      </c>
    </row>
    <row r="88" spans="1:5">
      <c r="A88" s="175"/>
      <c r="B88" s="165" t="s">
        <v>835</v>
      </c>
      <c r="C88" s="13" t="s">
        <v>746</v>
      </c>
      <c r="D88" s="83" t="s">
        <v>99</v>
      </c>
      <c r="E88" s="17">
        <v>-18.45</v>
      </c>
    </row>
    <row r="89" spans="1:5">
      <c r="A89" s="175"/>
      <c r="B89" s="165" t="s">
        <v>836</v>
      </c>
      <c r="C89" s="13" t="s">
        <v>746</v>
      </c>
      <c r="D89" s="83" t="s">
        <v>99</v>
      </c>
      <c r="E89" s="17">
        <v>-17.600000000000001</v>
      </c>
    </row>
    <row r="90" spans="1:5">
      <c r="A90" s="175"/>
      <c r="B90" s="165" t="s">
        <v>837</v>
      </c>
      <c r="C90" s="13" t="s">
        <v>746</v>
      </c>
      <c r="D90" s="83" t="s">
        <v>99</v>
      </c>
      <c r="E90" s="17">
        <v>-17.55</v>
      </c>
    </row>
    <row r="91" spans="1:5">
      <c r="A91" s="175"/>
      <c r="B91" s="165" t="s">
        <v>838</v>
      </c>
      <c r="C91" s="13" t="s">
        <v>746</v>
      </c>
      <c r="D91" s="83" t="s">
        <v>99</v>
      </c>
      <c r="E91" s="17">
        <v>-17.5</v>
      </c>
    </row>
    <row r="92" spans="1:5">
      <c r="A92" s="175"/>
      <c r="B92" s="165" t="s">
        <v>839</v>
      </c>
      <c r="C92" s="13" t="s">
        <v>746</v>
      </c>
      <c r="D92" s="83" t="s">
        <v>99</v>
      </c>
      <c r="E92" s="17">
        <v>-16.844999999999999</v>
      </c>
    </row>
    <row r="93" spans="1:5" ht="28">
      <c r="A93" s="175"/>
      <c r="B93" s="165" t="s">
        <v>840</v>
      </c>
      <c r="C93" s="13" t="s">
        <v>746</v>
      </c>
      <c r="D93" s="83" t="s">
        <v>99</v>
      </c>
      <c r="E93" s="17">
        <v>-15.3</v>
      </c>
    </row>
    <row r="94" spans="1:5" ht="30.5" customHeight="1">
      <c r="A94" s="175"/>
      <c r="B94" s="165" t="s">
        <v>841</v>
      </c>
      <c r="C94" s="13" t="s">
        <v>746</v>
      </c>
      <c r="D94" s="83" t="s">
        <v>99</v>
      </c>
      <c r="E94" s="17">
        <v>-14.88</v>
      </c>
    </row>
    <row r="95" spans="1:5" ht="18.5" customHeight="1">
      <c r="A95" s="175"/>
      <c r="B95" s="165" t="s">
        <v>842</v>
      </c>
      <c r="C95" s="13" t="s">
        <v>746</v>
      </c>
      <c r="D95" s="83" t="s">
        <v>99</v>
      </c>
      <c r="E95" s="17">
        <v>-12.654999999999999</v>
      </c>
    </row>
    <row r="96" spans="1:5">
      <c r="A96" s="175"/>
      <c r="B96" s="165" t="s">
        <v>843</v>
      </c>
      <c r="C96" s="13" t="s">
        <v>746</v>
      </c>
      <c r="D96" s="83" t="s">
        <v>99</v>
      </c>
      <c r="E96" s="17">
        <v>-12.5</v>
      </c>
    </row>
    <row r="97" spans="1:5">
      <c r="A97" s="175"/>
      <c r="B97" s="165" t="s">
        <v>844</v>
      </c>
      <c r="C97" s="13" t="s">
        <v>746</v>
      </c>
      <c r="D97" s="83" t="s">
        <v>99</v>
      </c>
      <c r="E97" s="17">
        <v>-11.5</v>
      </c>
    </row>
    <row r="98" spans="1:5">
      <c r="A98" s="175"/>
      <c r="B98" s="165" t="s">
        <v>845</v>
      </c>
      <c r="C98" s="13" t="s">
        <v>746</v>
      </c>
      <c r="D98" s="83" t="s">
        <v>99</v>
      </c>
      <c r="E98" s="17">
        <v>-10.29</v>
      </c>
    </row>
    <row r="99" spans="1:5" ht="30" customHeight="1">
      <c r="A99" s="175"/>
      <c r="B99" s="165" t="s">
        <v>846</v>
      </c>
      <c r="C99" s="13" t="s">
        <v>746</v>
      </c>
      <c r="D99" s="83" t="s">
        <v>99</v>
      </c>
      <c r="E99" s="17">
        <v>-9.3592999999999993</v>
      </c>
    </row>
    <row r="100" spans="1:5" ht="28">
      <c r="A100" s="175"/>
      <c r="B100" s="165" t="s">
        <v>847</v>
      </c>
      <c r="C100" s="13" t="s">
        <v>746</v>
      </c>
      <c r="D100" s="83" t="s">
        <v>99</v>
      </c>
      <c r="E100" s="17">
        <v>-7.8</v>
      </c>
    </row>
    <row r="101" spans="1:5" ht="28">
      <c r="A101" s="175"/>
      <c r="B101" s="165" t="s">
        <v>848</v>
      </c>
      <c r="C101" s="13" t="s">
        <v>746</v>
      </c>
      <c r="D101" s="83" t="s">
        <v>99</v>
      </c>
      <c r="E101" s="17">
        <v>-7.5</v>
      </c>
    </row>
    <row r="102" spans="1:5" ht="28">
      <c r="A102" s="175"/>
      <c r="B102" s="165" t="s">
        <v>849</v>
      </c>
      <c r="C102" s="13" t="s">
        <v>746</v>
      </c>
      <c r="D102" s="83" t="s">
        <v>99</v>
      </c>
      <c r="E102" s="17">
        <v>-6.5533000000000001</v>
      </c>
    </row>
    <row r="103" spans="1:5" ht="18" customHeight="1">
      <c r="A103" s="175"/>
      <c r="B103" s="165" t="s">
        <v>850</v>
      </c>
      <c r="C103" s="13" t="s">
        <v>746</v>
      </c>
      <c r="D103" s="83" t="s">
        <v>99</v>
      </c>
      <c r="E103" s="17">
        <v>-6.4660000000000002</v>
      </c>
    </row>
    <row r="104" spans="1:5" ht="28">
      <c r="A104" s="175"/>
      <c r="B104" s="165" t="s">
        <v>851</v>
      </c>
      <c r="C104" s="13" t="s">
        <v>746</v>
      </c>
      <c r="D104" s="83" t="s">
        <v>99</v>
      </c>
      <c r="E104" s="17">
        <v>-6.3760000000000003</v>
      </c>
    </row>
    <row r="105" spans="1:5" ht="20.5" customHeight="1">
      <c r="A105" s="175"/>
      <c r="B105" s="165" t="s">
        <v>852</v>
      </c>
      <c r="C105" s="13" t="s">
        <v>746</v>
      </c>
      <c r="D105" s="83" t="s">
        <v>99</v>
      </c>
      <c r="E105" s="17">
        <v>-6.3368979999999997</v>
      </c>
    </row>
    <row r="106" spans="1:5" ht="28">
      <c r="A106" s="175"/>
      <c r="B106" s="165" t="s">
        <v>853</v>
      </c>
      <c r="C106" s="13" t="s">
        <v>746</v>
      </c>
      <c r="D106" s="83" t="s">
        <v>99</v>
      </c>
      <c r="E106" s="17">
        <v>-6.0962550000000002</v>
      </c>
    </row>
    <row r="107" spans="1:5" ht="19" customHeight="1">
      <c r="A107" s="175"/>
      <c r="B107" s="165" t="s">
        <v>854</v>
      </c>
      <c r="C107" s="13" t="s">
        <v>746</v>
      </c>
      <c r="D107" s="83" t="s">
        <v>99</v>
      </c>
      <c r="E107" s="17">
        <v>-6</v>
      </c>
    </row>
    <row r="108" spans="1:5" ht="31" customHeight="1">
      <c r="A108" s="175"/>
      <c r="B108" s="165" t="s">
        <v>855</v>
      </c>
      <c r="C108" s="13" t="s">
        <v>746</v>
      </c>
      <c r="D108" s="83" t="s">
        <v>99</v>
      </c>
      <c r="E108" s="17">
        <v>-5.88</v>
      </c>
    </row>
    <row r="109" spans="1:5" ht="28">
      <c r="A109" s="175"/>
      <c r="B109" s="165" t="s">
        <v>856</v>
      </c>
      <c r="C109" s="13" t="s">
        <v>746</v>
      </c>
      <c r="D109" s="83" t="s">
        <v>99</v>
      </c>
      <c r="E109" s="17">
        <v>-5.4</v>
      </c>
    </row>
    <row r="110" spans="1:5" ht="17" customHeight="1">
      <c r="A110" s="175"/>
      <c r="B110" s="165" t="s">
        <v>857</v>
      </c>
      <c r="C110" s="13" t="s">
        <v>746</v>
      </c>
      <c r="D110" s="83" t="s">
        <v>99</v>
      </c>
      <c r="E110" s="17">
        <v>-3.8</v>
      </c>
    </row>
    <row r="111" spans="1:5" ht="14" customHeight="1">
      <c r="A111" s="188" t="s">
        <v>1001</v>
      </c>
      <c r="B111" s="165" t="s">
        <v>858</v>
      </c>
      <c r="C111" s="13" t="s">
        <v>746</v>
      </c>
      <c r="D111" s="83" t="s">
        <v>99</v>
      </c>
      <c r="E111" s="17">
        <v>-3.54</v>
      </c>
    </row>
    <row r="112" spans="1:5" ht="27.5" customHeight="1">
      <c r="A112" s="175"/>
      <c r="B112" s="165" t="s">
        <v>859</v>
      </c>
      <c r="C112" s="13" t="s">
        <v>746</v>
      </c>
      <c r="D112" s="83" t="s">
        <v>99</v>
      </c>
      <c r="E112" s="17">
        <v>-3.36</v>
      </c>
    </row>
    <row r="113" spans="1:5">
      <c r="A113" s="175"/>
      <c r="B113" s="165" t="s">
        <v>860</v>
      </c>
      <c r="C113" s="13" t="s">
        <v>746</v>
      </c>
      <c r="D113" s="83" t="s">
        <v>99</v>
      </c>
      <c r="E113" s="17">
        <v>-2.4</v>
      </c>
    </row>
    <row r="114" spans="1:5" ht="28">
      <c r="A114" s="175"/>
      <c r="B114" s="165" t="s">
        <v>861</v>
      </c>
      <c r="C114" s="13" t="s">
        <v>746</v>
      </c>
      <c r="D114" s="83" t="s">
        <v>99</v>
      </c>
      <c r="E114" s="17">
        <v>-1.4685950000000001</v>
      </c>
    </row>
    <row r="115" spans="1:5" ht="28">
      <c r="A115" s="175"/>
      <c r="B115" s="165" t="s">
        <v>862</v>
      </c>
      <c r="C115" s="13" t="s">
        <v>746</v>
      </c>
      <c r="D115" s="83" t="s">
        <v>99</v>
      </c>
      <c r="E115" s="17">
        <v>-1.464</v>
      </c>
    </row>
    <row r="116" spans="1:5" ht="28">
      <c r="A116" s="175"/>
      <c r="B116" s="165" t="s">
        <v>863</v>
      </c>
      <c r="C116" s="13" t="s">
        <v>746</v>
      </c>
      <c r="D116" s="83" t="s">
        <v>99</v>
      </c>
      <c r="E116" s="17">
        <v>-1.464</v>
      </c>
    </row>
    <row r="117" spans="1:5" ht="28">
      <c r="A117" s="175"/>
      <c r="B117" s="165" t="s">
        <v>864</v>
      </c>
      <c r="C117" s="13" t="s">
        <v>746</v>
      </c>
      <c r="D117" s="83" t="s">
        <v>99</v>
      </c>
      <c r="E117" s="17">
        <v>-1.464</v>
      </c>
    </row>
    <row r="118" spans="1:5" ht="28">
      <c r="A118" s="175"/>
      <c r="B118" s="165" t="s">
        <v>865</v>
      </c>
      <c r="C118" s="13" t="s">
        <v>746</v>
      </c>
      <c r="D118" s="83" t="s">
        <v>99</v>
      </c>
      <c r="E118" s="17">
        <v>-0.9</v>
      </c>
    </row>
    <row r="119" spans="1:5" ht="16" customHeight="1">
      <c r="A119" s="175"/>
      <c r="B119" s="165" t="s">
        <v>866</v>
      </c>
      <c r="C119" s="13" t="s">
        <v>746</v>
      </c>
      <c r="D119" s="83" t="s">
        <v>99</v>
      </c>
      <c r="E119" s="17">
        <v>-0.9</v>
      </c>
    </row>
    <row r="120" spans="1:5" ht="16" customHeight="1">
      <c r="A120" s="175"/>
      <c r="B120" s="165" t="s">
        <v>867</v>
      </c>
      <c r="C120" s="13" t="s">
        <v>746</v>
      </c>
      <c r="D120" s="83" t="s">
        <v>99</v>
      </c>
      <c r="E120" s="17">
        <v>-0.66</v>
      </c>
    </row>
    <row r="121" spans="1:5" ht="16" customHeight="1">
      <c r="A121" s="175"/>
      <c r="B121" s="165" t="s">
        <v>868</v>
      </c>
      <c r="C121" s="13" t="s">
        <v>746</v>
      </c>
      <c r="D121" s="83" t="s">
        <v>99</v>
      </c>
      <c r="E121" s="17">
        <v>-0.55000000000000004</v>
      </c>
    </row>
    <row r="122" spans="1:5" ht="16" customHeight="1">
      <c r="A122" s="175"/>
      <c r="B122" s="165" t="s">
        <v>869</v>
      </c>
      <c r="C122" s="13" t="s">
        <v>746</v>
      </c>
      <c r="D122" s="83" t="s">
        <v>99</v>
      </c>
      <c r="E122" s="17">
        <v>-0.53935299999999997</v>
      </c>
    </row>
    <row r="123" spans="1:5" ht="16" customHeight="1">
      <c r="A123" s="175"/>
      <c r="B123" s="165" t="s">
        <v>870</v>
      </c>
      <c r="C123" s="13" t="s">
        <v>746</v>
      </c>
      <c r="D123" s="83" t="s">
        <v>99</v>
      </c>
      <c r="E123" s="17">
        <v>-0.24</v>
      </c>
    </row>
    <row r="124" spans="1:5" ht="15" customHeight="1">
      <c r="A124" s="13" t="s">
        <v>311</v>
      </c>
      <c r="B124" s="165" t="s">
        <v>871</v>
      </c>
      <c r="C124" s="13" t="s">
        <v>752</v>
      </c>
      <c r="D124" s="83" t="s">
        <v>99</v>
      </c>
      <c r="E124" s="17">
        <v>-16.149999999999999</v>
      </c>
    </row>
    <row r="125" spans="1:5" ht="28">
      <c r="A125" s="199" t="s">
        <v>334</v>
      </c>
      <c r="B125" s="165" t="s">
        <v>872</v>
      </c>
      <c r="C125" s="13" t="s">
        <v>752</v>
      </c>
      <c r="D125" s="83" t="s">
        <v>99</v>
      </c>
      <c r="E125" s="17">
        <v>-2598</v>
      </c>
    </row>
    <row r="126" spans="1:5">
      <c r="A126" s="200"/>
      <c r="B126" s="165" t="s">
        <v>873</v>
      </c>
      <c r="C126" s="13" t="s">
        <v>752</v>
      </c>
      <c r="D126" s="83" t="s">
        <v>99</v>
      </c>
      <c r="E126" s="17">
        <v>-752.2</v>
      </c>
    </row>
    <row r="127" spans="1:5">
      <c r="A127" s="200"/>
      <c r="B127" s="165" t="s">
        <v>874</v>
      </c>
      <c r="C127" s="13" t="s">
        <v>752</v>
      </c>
      <c r="D127" s="83" t="s">
        <v>99</v>
      </c>
      <c r="E127" s="17">
        <v>-99.1</v>
      </c>
    </row>
    <row r="128" spans="1:5">
      <c r="A128" s="200"/>
      <c r="B128" s="165" t="s">
        <v>875</v>
      </c>
      <c r="C128" s="13" t="s">
        <v>752</v>
      </c>
      <c r="D128" s="83" t="s">
        <v>99</v>
      </c>
      <c r="E128" s="17">
        <v>-53.59</v>
      </c>
    </row>
    <row r="129" spans="1:5">
      <c r="A129" s="200"/>
      <c r="B129" s="165" t="s">
        <v>876</v>
      </c>
      <c r="C129" s="13" t="s">
        <v>752</v>
      </c>
      <c r="D129" s="83" t="s">
        <v>99</v>
      </c>
      <c r="E129" s="17">
        <v>-25</v>
      </c>
    </row>
    <row r="130" spans="1:5">
      <c r="A130" s="200"/>
      <c r="B130" s="165" t="s">
        <v>877</v>
      </c>
      <c r="C130" s="13" t="s">
        <v>752</v>
      </c>
      <c r="D130" s="83" t="s">
        <v>99</v>
      </c>
      <c r="E130" s="17">
        <v>-22.9</v>
      </c>
    </row>
    <row r="131" spans="1:5">
      <c r="A131" s="200"/>
      <c r="B131" s="165" t="s">
        <v>878</v>
      </c>
      <c r="C131" s="13" t="s">
        <v>752</v>
      </c>
      <c r="D131" s="83" t="s">
        <v>99</v>
      </c>
      <c r="E131" s="17">
        <v>-18.54</v>
      </c>
    </row>
    <row r="132" spans="1:5">
      <c r="A132" s="200"/>
      <c r="B132" s="165" t="s">
        <v>879</v>
      </c>
      <c r="C132" s="13" t="s">
        <v>752</v>
      </c>
      <c r="D132" s="83" t="s">
        <v>99</v>
      </c>
      <c r="E132" s="17">
        <v>-13</v>
      </c>
    </row>
    <row r="133" spans="1:5">
      <c r="A133" s="200"/>
      <c r="B133" s="165" t="s">
        <v>880</v>
      </c>
      <c r="C133" s="13" t="s">
        <v>752</v>
      </c>
      <c r="D133" s="83" t="s">
        <v>99</v>
      </c>
      <c r="E133" s="17">
        <v>-10</v>
      </c>
    </row>
    <row r="134" spans="1:5">
      <c r="A134" s="200"/>
      <c r="B134" s="165" t="s">
        <v>881</v>
      </c>
      <c r="C134" s="13" t="s">
        <v>752</v>
      </c>
      <c r="D134" s="83" t="s">
        <v>99</v>
      </c>
      <c r="E134" s="17">
        <v>-10</v>
      </c>
    </row>
    <row r="135" spans="1:5">
      <c r="A135" s="200"/>
      <c r="B135" s="165" t="s">
        <v>882</v>
      </c>
      <c r="C135" s="13" t="s">
        <v>752</v>
      </c>
      <c r="D135" s="83" t="s">
        <v>99</v>
      </c>
      <c r="E135" s="17">
        <v>-9.9</v>
      </c>
    </row>
    <row r="136" spans="1:5">
      <c r="A136" s="200"/>
      <c r="B136" s="165" t="s">
        <v>883</v>
      </c>
      <c r="C136" s="13" t="s">
        <v>752</v>
      </c>
      <c r="D136" s="83" t="s">
        <v>99</v>
      </c>
      <c r="E136" s="17">
        <v>-9.8000000000000007</v>
      </c>
    </row>
    <row r="137" spans="1:5">
      <c r="A137" s="200"/>
      <c r="B137" s="165" t="s">
        <v>884</v>
      </c>
      <c r="C137" s="13" t="s">
        <v>752</v>
      </c>
      <c r="D137" s="83" t="s">
        <v>99</v>
      </c>
      <c r="E137" s="17">
        <v>-9.6</v>
      </c>
    </row>
    <row r="138" spans="1:5">
      <c r="A138" s="200"/>
      <c r="B138" s="165" t="s">
        <v>885</v>
      </c>
      <c r="C138" s="13" t="s">
        <v>752</v>
      </c>
      <c r="D138" s="83" t="s">
        <v>99</v>
      </c>
      <c r="E138" s="17">
        <v>-9</v>
      </c>
    </row>
    <row r="139" spans="1:5">
      <c r="A139" s="200"/>
      <c r="B139" s="165" t="s">
        <v>886</v>
      </c>
      <c r="C139" s="13" t="s">
        <v>752</v>
      </c>
      <c r="D139" s="83" t="s">
        <v>99</v>
      </c>
      <c r="E139" s="17">
        <v>-8</v>
      </c>
    </row>
    <row r="140" spans="1:5">
      <c r="A140" s="200"/>
      <c r="B140" s="165" t="s">
        <v>887</v>
      </c>
      <c r="C140" s="13" t="s">
        <v>752</v>
      </c>
      <c r="D140" s="83" t="s">
        <v>99</v>
      </c>
      <c r="E140" s="17">
        <v>-7</v>
      </c>
    </row>
    <row r="141" spans="1:5">
      <c r="A141" s="200"/>
      <c r="B141" s="165" t="s">
        <v>888</v>
      </c>
      <c r="C141" s="13" t="s">
        <v>752</v>
      </c>
      <c r="D141" s="83" t="s">
        <v>99</v>
      </c>
      <c r="E141" s="17">
        <v>-5</v>
      </c>
    </row>
    <row r="142" spans="1:5">
      <c r="A142" s="200"/>
      <c r="B142" s="165" t="s">
        <v>889</v>
      </c>
      <c r="C142" s="13" t="s">
        <v>752</v>
      </c>
      <c r="D142" s="83" t="s">
        <v>99</v>
      </c>
      <c r="E142" s="17">
        <v>-5</v>
      </c>
    </row>
    <row r="143" spans="1:5">
      <c r="A143" s="200"/>
      <c r="B143" s="165" t="s">
        <v>890</v>
      </c>
      <c r="C143" s="13" t="s">
        <v>752</v>
      </c>
      <c r="D143" s="83" t="s">
        <v>99</v>
      </c>
      <c r="E143" s="17">
        <v>-1.6</v>
      </c>
    </row>
    <row r="144" spans="1:5">
      <c r="A144" s="200"/>
      <c r="B144" s="165" t="s">
        <v>891</v>
      </c>
      <c r="C144" s="13" t="s">
        <v>752</v>
      </c>
      <c r="D144" s="83" t="s">
        <v>99</v>
      </c>
      <c r="E144" s="17">
        <v>-1.5</v>
      </c>
    </row>
    <row r="145" spans="1:5" ht="41.5" customHeight="1">
      <c r="A145" s="200"/>
      <c r="B145" s="165" t="s">
        <v>892</v>
      </c>
      <c r="C145" s="13" t="s">
        <v>752</v>
      </c>
      <c r="D145" s="83" t="s">
        <v>99</v>
      </c>
      <c r="E145" s="17">
        <v>-1.2</v>
      </c>
    </row>
    <row r="146" spans="1:5" ht="42" customHeight="1">
      <c r="A146" s="200"/>
      <c r="B146" s="165" t="s">
        <v>893</v>
      </c>
      <c r="C146" s="13" t="s">
        <v>752</v>
      </c>
      <c r="D146" s="83" t="s">
        <v>99</v>
      </c>
      <c r="E146" s="17">
        <v>-1.2</v>
      </c>
    </row>
    <row r="147" spans="1:5" ht="16.5" customHeight="1">
      <c r="A147" s="200"/>
      <c r="B147" s="165" t="s">
        <v>894</v>
      </c>
      <c r="C147" s="13" t="s">
        <v>752</v>
      </c>
      <c r="D147" s="83" t="s">
        <v>99</v>
      </c>
      <c r="E147" s="17">
        <v>-1</v>
      </c>
    </row>
    <row r="148" spans="1:5" ht="16.5" customHeight="1">
      <c r="A148" s="200"/>
      <c r="B148" s="165" t="s">
        <v>895</v>
      </c>
      <c r="C148" s="13" t="s">
        <v>752</v>
      </c>
      <c r="D148" s="83" t="s">
        <v>99</v>
      </c>
      <c r="E148" s="17">
        <v>-1</v>
      </c>
    </row>
    <row r="149" spans="1:5" ht="16.5" customHeight="1">
      <c r="A149" s="201" t="s">
        <v>1004</v>
      </c>
      <c r="B149" s="165" t="s">
        <v>896</v>
      </c>
      <c r="C149" s="13" t="s">
        <v>752</v>
      </c>
      <c r="D149" s="83" t="s">
        <v>99</v>
      </c>
      <c r="E149" s="17">
        <v>-1</v>
      </c>
    </row>
    <row r="150" spans="1:5">
      <c r="A150" s="201"/>
      <c r="B150" s="165" t="s">
        <v>897</v>
      </c>
      <c r="C150" s="13" t="s">
        <v>752</v>
      </c>
      <c r="D150" s="83" t="s">
        <v>99</v>
      </c>
      <c r="E150" s="17">
        <v>-1</v>
      </c>
    </row>
    <row r="151" spans="1:5">
      <c r="A151" s="201"/>
      <c r="B151" s="165" t="s">
        <v>898</v>
      </c>
      <c r="C151" s="13" t="s">
        <v>752</v>
      </c>
      <c r="D151" s="83" t="s">
        <v>99</v>
      </c>
      <c r="E151" s="17">
        <v>-1</v>
      </c>
    </row>
    <row r="152" spans="1:5">
      <c r="A152" s="201"/>
      <c r="B152" s="165" t="s">
        <v>899</v>
      </c>
      <c r="C152" s="13" t="s">
        <v>752</v>
      </c>
      <c r="D152" s="83" t="s">
        <v>99</v>
      </c>
      <c r="E152" s="17">
        <v>-1</v>
      </c>
    </row>
    <row r="153" spans="1:5">
      <c r="A153" s="201"/>
      <c r="B153" s="165" t="s">
        <v>900</v>
      </c>
      <c r="C153" s="13" t="s">
        <v>901</v>
      </c>
      <c r="D153" s="83" t="s">
        <v>99</v>
      </c>
      <c r="E153" s="17">
        <v>-875.16290000000004</v>
      </c>
    </row>
    <row r="154" spans="1:5">
      <c r="A154" s="201"/>
      <c r="B154" s="165" t="s">
        <v>902</v>
      </c>
      <c r="C154" s="13" t="s">
        <v>901</v>
      </c>
      <c r="D154" s="83" t="s">
        <v>99</v>
      </c>
      <c r="E154" s="17">
        <v>-57.825600000000001</v>
      </c>
    </row>
    <row r="155" spans="1:5">
      <c r="A155" s="201"/>
      <c r="B155" s="165" t="s">
        <v>903</v>
      </c>
      <c r="C155" s="13" t="s">
        <v>904</v>
      </c>
      <c r="D155" s="83" t="s">
        <v>99</v>
      </c>
      <c r="E155" s="17">
        <v>-10.440000000000101</v>
      </c>
    </row>
    <row r="156" spans="1:5">
      <c r="A156" s="202"/>
      <c r="B156" s="165" t="s">
        <v>905</v>
      </c>
      <c r="C156" s="13" t="s">
        <v>746</v>
      </c>
      <c r="D156" s="83" t="s">
        <v>99</v>
      </c>
      <c r="E156" s="17">
        <v>-142</v>
      </c>
    </row>
    <row r="157" spans="1:5" ht="16" customHeight="1">
      <c r="A157" s="175" t="s">
        <v>344</v>
      </c>
      <c r="B157" s="165" t="s">
        <v>906</v>
      </c>
      <c r="C157" s="13" t="s">
        <v>752</v>
      </c>
      <c r="D157" s="83" t="s">
        <v>99</v>
      </c>
      <c r="E157" s="17">
        <v>-140</v>
      </c>
    </row>
    <row r="158" spans="1:5" ht="19" customHeight="1">
      <c r="A158" s="175"/>
      <c r="B158" s="165" t="s">
        <v>907</v>
      </c>
      <c r="C158" s="13" t="s">
        <v>752</v>
      </c>
      <c r="D158" s="83" t="s">
        <v>99</v>
      </c>
      <c r="E158" s="17">
        <v>-3</v>
      </c>
    </row>
    <row r="159" spans="1:5" ht="28">
      <c r="A159" s="175"/>
      <c r="B159" s="165" t="s">
        <v>908</v>
      </c>
      <c r="C159" s="13" t="s">
        <v>752</v>
      </c>
      <c r="D159" s="83" t="s">
        <v>99</v>
      </c>
      <c r="E159" s="17">
        <v>-59.5</v>
      </c>
    </row>
    <row r="160" spans="1:5" ht="19" customHeight="1">
      <c r="A160" s="175"/>
      <c r="B160" s="165" t="s">
        <v>909</v>
      </c>
      <c r="C160" s="13" t="s">
        <v>752</v>
      </c>
      <c r="D160" s="83" t="s">
        <v>99</v>
      </c>
      <c r="E160" s="17">
        <v>-23.5</v>
      </c>
    </row>
    <row r="161" spans="1:5" ht="19.5" customHeight="1">
      <c r="A161" s="175"/>
      <c r="B161" s="165" t="s">
        <v>910</v>
      </c>
      <c r="C161" s="13" t="s">
        <v>746</v>
      </c>
      <c r="D161" s="83" t="s">
        <v>99</v>
      </c>
      <c r="E161" s="17">
        <v>-15</v>
      </c>
    </row>
    <row r="162" spans="1:5" ht="28">
      <c r="A162" s="175" t="s">
        <v>348</v>
      </c>
      <c r="B162" s="165" t="s">
        <v>911</v>
      </c>
      <c r="C162" s="13" t="s">
        <v>912</v>
      </c>
      <c r="D162" s="83" t="s">
        <v>99</v>
      </c>
      <c r="E162" s="17">
        <v>-83.131399999999999</v>
      </c>
    </row>
    <row r="163" spans="1:5" ht="17" customHeight="1">
      <c r="A163" s="175"/>
      <c r="B163" s="165" t="s">
        <v>913</v>
      </c>
      <c r="C163" s="13" t="s">
        <v>752</v>
      </c>
      <c r="D163" s="83" t="s">
        <v>99</v>
      </c>
      <c r="E163" s="17">
        <v>-633.4</v>
      </c>
    </row>
    <row r="164" spans="1:5" ht="17" customHeight="1">
      <c r="A164" s="175"/>
      <c r="B164" s="165" t="s">
        <v>914</v>
      </c>
      <c r="C164" s="13" t="s">
        <v>752</v>
      </c>
      <c r="D164" s="83" t="s">
        <v>99</v>
      </c>
      <c r="E164" s="17">
        <v>-123.46</v>
      </c>
    </row>
    <row r="165" spans="1:5" ht="17" customHeight="1">
      <c r="A165" s="175"/>
      <c r="B165" s="165" t="s">
        <v>915</v>
      </c>
      <c r="C165" s="13" t="s">
        <v>752</v>
      </c>
      <c r="D165" s="83" t="s">
        <v>99</v>
      </c>
      <c r="E165" s="17">
        <v>-14</v>
      </c>
    </row>
    <row r="166" spans="1:5" ht="17" customHeight="1">
      <c r="A166" s="175"/>
      <c r="B166" s="165" t="s">
        <v>916</v>
      </c>
      <c r="C166" s="13" t="s">
        <v>752</v>
      </c>
      <c r="D166" s="83" t="s">
        <v>99</v>
      </c>
      <c r="E166" s="17">
        <v>-89.151300000000006</v>
      </c>
    </row>
    <row r="167" spans="1:5" ht="17" customHeight="1">
      <c r="A167" s="175"/>
      <c r="B167" s="165" t="s">
        <v>917</v>
      </c>
      <c r="C167" s="13" t="s">
        <v>752</v>
      </c>
      <c r="D167" s="83" t="s">
        <v>99</v>
      </c>
      <c r="E167" s="17">
        <v>-2.5</v>
      </c>
    </row>
    <row r="168" spans="1:5" ht="17" customHeight="1">
      <c r="A168" s="175"/>
      <c r="B168" s="165" t="s">
        <v>918</v>
      </c>
      <c r="C168" s="13" t="s">
        <v>752</v>
      </c>
      <c r="D168" s="83" t="s">
        <v>99</v>
      </c>
      <c r="E168" s="17">
        <v>-2.5800000000000298E-2</v>
      </c>
    </row>
    <row r="169" spans="1:5" ht="17" customHeight="1">
      <c r="A169" s="175"/>
      <c r="B169" s="165" t="s">
        <v>919</v>
      </c>
      <c r="C169" s="13" t="s">
        <v>752</v>
      </c>
      <c r="D169" s="83" t="s">
        <v>99</v>
      </c>
      <c r="E169" s="17">
        <v>-4.7599999999999199E-2</v>
      </c>
    </row>
    <row r="170" spans="1:5" ht="17" customHeight="1">
      <c r="A170" s="175"/>
      <c r="B170" s="165" t="s">
        <v>920</v>
      </c>
      <c r="C170" s="13" t="s">
        <v>752</v>
      </c>
      <c r="D170" s="83" t="s">
        <v>99</v>
      </c>
      <c r="E170" s="17">
        <v>-9.6</v>
      </c>
    </row>
    <row r="171" spans="1:5" ht="17" customHeight="1">
      <c r="A171" s="175"/>
      <c r="B171" s="165" t="s">
        <v>921</v>
      </c>
      <c r="C171" s="13" t="s">
        <v>752</v>
      </c>
      <c r="D171" s="83" t="s">
        <v>99</v>
      </c>
      <c r="E171" s="17">
        <v>-600</v>
      </c>
    </row>
    <row r="172" spans="1:5" ht="17" customHeight="1">
      <c r="A172" s="175"/>
      <c r="B172" s="165" t="s">
        <v>922</v>
      </c>
      <c r="C172" s="13" t="s">
        <v>752</v>
      </c>
      <c r="D172" s="83" t="s">
        <v>99</v>
      </c>
      <c r="E172" s="17">
        <v>-200</v>
      </c>
    </row>
    <row r="173" spans="1:5" ht="17" customHeight="1">
      <c r="A173" s="175"/>
      <c r="B173" s="165" t="s">
        <v>923</v>
      </c>
      <c r="C173" s="13" t="s">
        <v>752</v>
      </c>
      <c r="D173" s="83" t="s">
        <v>99</v>
      </c>
      <c r="E173" s="17">
        <v>-100</v>
      </c>
    </row>
    <row r="174" spans="1:5" ht="17" customHeight="1">
      <c r="A174" s="175"/>
      <c r="B174" s="165" t="s">
        <v>924</v>
      </c>
      <c r="C174" s="13" t="s">
        <v>752</v>
      </c>
      <c r="D174" s="83" t="s">
        <v>99</v>
      </c>
      <c r="E174" s="17">
        <v>-72</v>
      </c>
    </row>
    <row r="175" spans="1:5" ht="17" customHeight="1">
      <c r="A175" s="175"/>
      <c r="B175" s="165" t="s">
        <v>925</v>
      </c>
      <c r="C175" s="13" t="s">
        <v>752</v>
      </c>
      <c r="D175" s="83" t="s">
        <v>99</v>
      </c>
      <c r="E175" s="17">
        <v>-50</v>
      </c>
    </row>
    <row r="176" spans="1:5" ht="17" customHeight="1">
      <c r="A176" s="175"/>
      <c r="B176" s="165" t="s">
        <v>926</v>
      </c>
      <c r="C176" s="13" t="s">
        <v>752</v>
      </c>
      <c r="D176" s="83" t="s">
        <v>99</v>
      </c>
      <c r="E176" s="17">
        <v>-20</v>
      </c>
    </row>
    <row r="177" spans="1:5" ht="17" customHeight="1">
      <c r="A177" s="175"/>
      <c r="B177" s="165" t="s">
        <v>927</v>
      </c>
      <c r="C177" s="13" t="s">
        <v>752</v>
      </c>
      <c r="D177" s="83" t="s">
        <v>99</v>
      </c>
      <c r="E177" s="17">
        <v>-1500</v>
      </c>
    </row>
    <row r="178" spans="1:5" ht="17" customHeight="1">
      <c r="A178" s="175"/>
      <c r="B178" s="165" t="s">
        <v>928</v>
      </c>
      <c r="C178" s="13" t="s">
        <v>752</v>
      </c>
      <c r="D178" s="83" t="s">
        <v>99</v>
      </c>
      <c r="E178" s="17">
        <v>-13</v>
      </c>
    </row>
    <row r="179" spans="1:5" ht="17" customHeight="1">
      <c r="A179" s="175"/>
      <c r="B179" s="165" t="s">
        <v>929</v>
      </c>
      <c r="C179" s="13" t="s">
        <v>746</v>
      </c>
      <c r="D179" s="83" t="s">
        <v>99</v>
      </c>
      <c r="E179" s="17">
        <v>-67.352620000000002</v>
      </c>
    </row>
    <row r="180" spans="1:5" ht="17" customHeight="1">
      <c r="A180" s="175"/>
      <c r="B180" s="165" t="s">
        <v>930</v>
      </c>
      <c r="C180" s="13" t="s">
        <v>746</v>
      </c>
      <c r="D180" s="83" t="s">
        <v>99</v>
      </c>
      <c r="E180" s="17">
        <v>-3.2899999999999999E-2</v>
      </c>
    </row>
    <row r="181" spans="1:5" ht="17" customHeight="1">
      <c r="A181" s="175"/>
      <c r="B181" s="165" t="s">
        <v>931</v>
      </c>
      <c r="C181" s="13" t="s">
        <v>932</v>
      </c>
      <c r="D181" s="83" t="s">
        <v>99</v>
      </c>
      <c r="E181" s="17">
        <v>-9.3000000000003497E-2</v>
      </c>
    </row>
    <row r="182" spans="1:5" ht="17.5" customHeight="1">
      <c r="A182" s="175" t="s">
        <v>353</v>
      </c>
      <c r="B182" s="165" t="s">
        <v>933</v>
      </c>
      <c r="C182" s="13" t="s">
        <v>912</v>
      </c>
      <c r="D182" s="83" t="s">
        <v>99</v>
      </c>
      <c r="E182" s="17">
        <v>-500</v>
      </c>
    </row>
    <row r="183" spans="1:5" ht="17.5" customHeight="1">
      <c r="A183" s="175"/>
      <c r="B183" s="165" t="s">
        <v>934</v>
      </c>
      <c r="C183" s="13" t="s">
        <v>763</v>
      </c>
      <c r="D183" s="83" t="s">
        <v>99</v>
      </c>
      <c r="E183" s="17">
        <v>-666.7518</v>
      </c>
    </row>
    <row r="184" spans="1:5" ht="17.5" customHeight="1">
      <c r="A184" s="175"/>
      <c r="B184" s="165" t="s">
        <v>935</v>
      </c>
      <c r="C184" s="13" t="s">
        <v>763</v>
      </c>
      <c r="D184" s="83" t="s">
        <v>99</v>
      </c>
      <c r="E184" s="17">
        <v>-220.38210000000001</v>
      </c>
    </row>
    <row r="185" spans="1:5" ht="17.5" customHeight="1">
      <c r="A185" s="175"/>
      <c r="B185" s="165" t="s">
        <v>936</v>
      </c>
      <c r="C185" s="13" t="s">
        <v>763</v>
      </c>
      <c r="D185" s="83" t="s">
        <v>99</v>
      </c>
      <c r="E185" s="17">
        <v>-25.570008999999999</v>
      </c>
    </row>
    <row r="186" spans="1:5" ht="17.5" customHeight="1">
      <c r="A186" s="175"/>
      <c r="B186" s="165" t="s">
        <v>937</v>
      </c>
      <c r="C186" s="13" t="s">
        <v>763</v>
      </c>
      <c r="D186" s="83" t="s">
        <v>99</v>
      </c>
      <c r="E186" s="17">
        <v>-10.843500000000001</v>
      </c>
    </row>
    <row r="187" spans="1:5" ht="17.5" customHeight="1">
      <c r="A187" s="175"/>
      <c r="B187" s="165" t="s">
        <v>938</v>
      </c>
      <c r="C187" s="13" t="s">
        <v>763</v>
      </c>
      <c r="D187" s="83" t="s">
        <v>99</v>
      </c>
      <c r="E187" s="17">
        <v>-846</v>
      </c>
    </row>
    <row r="188" spans="1:5" ht="17.5" customHeight="1">
      <c r="A188" s="175"/>
      <c r="B188" s="165" t="s">
        <v>939</v>
      </c>
      <c r="C188" s="13" t="s">
        <v>763</v>
      </c>
      <c r="D188" s="83" t="s">
        <v>99</v>
      </c>
      <c r="E188" s="17">
        <v>-63.8</v>
      </c>
    </row>
    <row r="189" spans="1:5" ht="17.5" customHeight="1">
      <c r="A189" s="175"/>
      <c r="B189" s="165" t="s">
        <v>940</v>
      </c>
      <c r="C189" s="13" t="s">
        <v>763</v>
      </c>
      <c r="D189" s="83" t="s">
        <v>99</v>
      </c>
      <c r="E189" s="17">
        <v>-32</v>
      </c>
    </row>
    <row r="190" spans="1:5" ht="17.5" customHeight="1">
      <c r="A190" s="175"/>
      <c r="B190" s="165" t="s">
        <v>941</v>
      </c>
      <c r="C190" s="13" t="s">
        <v>763</v>
      </c>
      <c r="D190" s="83" t="s">
        <v>99</v>
      </c>
      <c r="E190" s="17">
        <v>-14</v>
      </c>
    </row>
    <row r="191" spans="1:5" ht="29" customHeight="1">
      <c r="A191" s="13" t="s">
        <v>369</v>
      </c>
      <c r="B191" s="165" t="s">
        <v>942</v>
      </c>
      <c r="C191" s="13" t="s">
        <v>746</v>
      </c>
      <c r="D191" s="83" t="s">
        <v>99</v>
      </c>
      <c r="E191" s="17">
        <v>-450</v>
      </c>
    </row>
    <row r="192" spans="1:5" ht="27" customHeight="1">
      <c r="A192" s="175" t="s">
        <v>392</v>
      </c>
      <c r="B192" s="165" t="s">
        <v>943</v>
      </c>
      <c r="C192" s="13" t="s">
        <v>944</v>
      </c>
      <c r="D192" s="83" t="s">
        <v>99</v>
      </c>
      <c r="E192" s="17">
        <v>-20</v>
      </c>
    </row>
    <row r="193" spans="1:5">
      <c r="A193" s="175"/>
      <c r="B193" s="165" t="s">
        <v>945</v>
      </c>
      <c r="C193" s="13" t="s">
        <v>944</v>
      </c>
      <c r="D193" s="83" t="s">
        <v>99</v>
      </c>
      <c r="E193" s="17">
        <v>-0.23999999999999899</v>
      </c>
    </row>
    <row r="194" spans="1:5">
      <c r="A194" s="175"/>
      <c r="B194" s="165" t="s">
        <v>946</v>
      </c>
      <c r="C194" s="13" t="s">
        <v>944</v>
      </c>
      <c r="D194" s="83" t="s">
        <v>99</v>
      </c>
      <c r="E194" s="17">
        <v>-35</v>
      </c>
    </row>
    <row r="195" spans="1:5">
      <c r="A195" s="175" t="s">
        <v>424</v>
      </c>
      <c r="B195" s="165" t="s">
        <v>947</v>
      </c>
      <c r="C195" s="13" t="s">
        <v>763</v>
      </c>
      <c r="D195" s="83" t="s">
        <v>99</v>
      </c>
      <c r="E195" s="17">
        <v>-23.912579999999998</v>
      </c>
    </row>
    <row r="196" spans="1:5" ht="16" customHeight="1">
      <c r="A196" s="175"/>
      <c r="B196" s="165" t="s">
        <v>948</v>
      </c>
      <c r="C196" s="13" t="s">
        <v>746</v>
      </c>
      <c r="D196" s="83" t="s">
        <v>99</v>
      </c>
      <c r="E196" s="17">
        <v>-104.8342</v>
      </c>
    </row>
    <row r="197" spans="1:5" ht="19.5" customHeight="1">
      <c r="A197" s="175" t="s">
        <v>455</v>
      </c>
      <c r="B197" s="165" t="s">
        <v>949</v>
      </c>
      <c r="C197" s="13" t="s">
        <v>763</v>
      </c>
      <c r="D197" s="83" t="s">
        <v>99</v>
      </c>
      <c r="E197" s="17">
        <v>-1209.4935350000001</v>
      </c>
    </row>
    <row r="198" spans="1:5" ht="19.5" customHeight="1">
      <c r="A198" s="175"/>
      <c r="B198" s="165" t="s">
        <v>950</v>
      </c>
      <c r="C198" s="13" t="s">
        <v>763</v>
      </c>
      <c r="D198" s="83" t="s">
        <v>99</v>
      </c>
      <c r="E198" s="17">
        <v>-20</v>
      </c>
    </row>
    <row r="199" spans="1:5" ht="19.5" customHeight="1">
      <c r="A199" s="175"/>
      <c r="B199" s="165" t="s">
        <v>951</v>
      </c>
      <c r="C199" s="13" t="s">
        <v>746</v>
      </c>
      <c r="D199" s="83" t="s">
        <v>99</v>
      </c>
      <c r="E199" s="17">
        <v>-55</v>
      </c>
    </row>
    <row r="200" spans="1:5" ht="33.5" customHeight="1">
      <c r="A200" s="175" t="s">
        <v>482</v>
      </c>
      <c r="B200" s="165" t="s">
        <v>952</v>
      </c>
      <c r="C200" s="13" t="s">
        <v>912</v>
      </c>
      <c r="D200" s="83" t="s">
        <v>99</v>
      </c>
      <c r="E200" s="17">
        <v>-300</v>
      </c>
    </row>
    <row r="201" spans="1:5" ht="16.5" customHeight="1">
      <c r="A201" s="175"/>
      <c r="B201" s="165" t="s">
        <v>953</v>
      </c>
      <c r="C201" s="13" t="s">
        <v>746</v>
      </c>
      <c r="D201" s="83" t="s">
        <v>99</v>
      </c>
      <c r="E201" s="17">
        <v>-76.660000000000096</v>
      </c>
    </row>
    <row r="202" spans="1:5" ht="16.5" customHeight="1">
      <c r="A202" s="175"/>
      <c r="B202" s="165" t="s">
        <v>954</v>
      </c>
      <c r="C202" s="13" t="s">
        <v>746</v>
      </c>
      <c r="D202" s="83" t="s">
        <v>99</v>
      </c>
      <c r="E202" s="17">
        <v>-140.291507</v>
      </c>
    </row>
    <row r="203" spans="1:5" ht="16.5" customHeight="1">
      <c r="A203" s="175"/>
      <c r="B203" s="165" t="s">
        <v>955</v>
      </c>
      <c r="C203" s="13" t="s">
        <v>746</v>
      </c>
      <c r="D203" s="83" t="s">
        <v>99</v>
      </c>
      <c r="E203" s="17">
        <v>-542</v>
      </c>
    </row>
    <row r="204" spans="1:5" ht="16.5" customHeight="1">
      <c r="A204" s="175"/>
      <c r="B204" s="165" t="s">
        <v>956</v>
      </c>
      <c r="C204" s="13" t="s">
        <v>746</v>
      </c>
      <c r="D204" s="83" t="s">
        <v>99</v>
      </c>
      <c r="E204" s="17">
        <v>-157.58331899999999</v>
      </c>
    </row>
    <row r="205" spans="1:5" ht="16.5" customHeight="1">
      <c r="A205" s="175"/>
      <c r="B205" s="165" t="s">
        <v>957</v>
      </c>
      <c r="C205" s="13" t="s">
        <v>746</v>
      </c>
      <c r="D205" s="83" t="s">
        <v>99</v>
      </c>
      <c r="E205" s="17">
        <v>-200</v>
      </c>
    </row>
    <row r="206" spans="1:5" ht="16.5" customHeight="1">
      <c r="A206" s="175" t="s">
        <v>495</v>
      </c>
      <c r="B206" s="165" t="s">
        <v>958</v>
      </c>
      <c r="C206" s="13" t="s">
        <v>752</v>
      </c>
      <c r="D206" s="83" t="s">
        <v>99</v>
      </c>
      <c r="E206" s="17">
        <v>-30</v>
      </c>
    </row>
    <row r="207" spans="1:5" ht="16.5" customHeight="1">
      <c r="A207" s="175"/>
      <c r="B207" s="165" t="s">
        <v>959</v>
      </c>
      <c r="C207" s="13" t="s">
        <v>960</v>
      </c>
      <c r="D207" s="83" t="s">
        <v>99</v>
      </c>
      <c r="E207" s="17">
        <v>-177.93969999999999</v>
      </c>
    </row>
    <row r="208" spans="1:5" ht="22" customHeight="1">
      <c r="A208" s="175"/>
      <c r="B208" s="165" t="s">
        <v>961</v>
      </c>
      <c r="C208" s="13" t="s">
        <v>962</v>
      </c>
      <c r="D208" s="83" t="s">
        <v>99</v>
      </c>
      <c r="E208" s="17">
        <v>-1.250767</v>
      </c>
    </row>
    <row r="209" spans="1:5" ht="30.5" customHeight="1">
      <c r="A209" s="175"/>
      <c r="B209" s="165" t="s">
        <v>1005</v>
      </c>
      <c r="C209" s="13" t="s">
        <v>746</v>
      </c>
      <c r="D209" s="83" t="s">
        <v>99</v>
      </c>
      <c r="E209" s="17">
        <v>-681.57066999999995</v>
      </c>
    </row>
    <row r="210" spans="1:5" ht="19.5" customHeight="1">
      <c r="A210" s="175"/>
      <c r="B210" s="165" t="s">
        <v>963</v>
      </c>
      <c r="C210" s="13" t="s">
        <v>746</v>
      </c>
      <c r="D210" s="83" t="s">
        <v>99</v>
      </c>
      <c r="E210" s="17">
        <v>-354.25515000000001</v>
      </c>
    </row>
    <row r="211" spans="1:5" ht="31.5" customHeight="1">
      <c r="A211" s="175"/>
      <c r="B211" s="165" t="s">
        <v>964</v>
      </c>
      <c r="C211" s="13" t="s">
        <v>746</v>
      </c>
      <c r="D211" s="83" t="s">
        <v>99</v>
      </c>
      <c r="E211" s="17">
        <v>-184.53411500000001</v>
      </c>
    </row>
    <row r="212" spans="1:5" ht="18.5" customHeight="1">
      <c r="A212" s="175"/>
      <c r="B212" s="165" t="s">
        <v>965</v>
      </c>
      <c r="C212" s="13" t="s">
        <v>746</v>
      </c>
      <c r="D212" s="83" t="s">
        <v>99</v>
      </c>
      <c r="E212" s="17">
        <v>-40</v>
      </c>
    </row>
    <row r="213" spans="1:5" ht="18.5" customHeight="1">
      <c r="A213" s="175"/>
      <c r="B213" s="165" t="s">
        <v>966</v>
      </c>
      <c r="C213" s="13" t="s">
        <v>746</v>
      </c>
      <c r="D213" s="83" t="s">
        <v>99</v>
      </c>
      <c r="E213" s="17">
        <v>-20</v>
      </c>
    </row>
    <row r="214" spans="1:5" ht="18.5" customHeight="1">
      <c r="A214" s="175"/>
      <c r="B214" s="165" t="s">
        <v>967</v>
      </c>
      <c r="C214" s="13" t="s">
        <v>746</v>
      </c>
      <c r="D214" s="83" t="s">
        <v>99</v>
      </c>
      <c r="E214" s="17">
        <v>-4.3</v>
      </c>
    </row>
    <row r="215" spans="1:5" ht="23" customHeight="1">
      <c r="A215" s="13" t="s">
        <v>968</v>
      </c>
      <c r="B215" s="165" t="s">
        <v>969</v>
      </c>
      <c r="C215" s="13" t="s">
        <v>746</v>
      </c>
      <c r="D215" s="83" t="s">
        <v>99</v>
      </c>
      <c r="E215" s="17">
        <v>-0.45226699999999898</v>
      </c>
    </row>
    <row r="216" spans="1:5" ht="21.5" customHeight="1">
      <c r="A216" s="175" t="s">
        <v>512</v>
      </c>
      <c r="B216" s="165" t="s">
        <v>970</v>
      </c>
      <c r="C216" s="13" t="s">
        <v>746</v>
      </c>
      <c r="D216" s="83" t="s">
        <v>99</v>
      </c>
      <c r="E216" s="17">
        <v>-48.447400000000002</v>
      </c>
    </row>
    <row r="217" spans="1:5" ht="21.5" customHeight="1">
      <c r="A217" s="175"/>
      <c r="B217" s="165" t="s">
        <v>971</v>
      </c>
      <c r="C217" s="13" t="s">
        <v>746</v>
      </c>
      <c r="D217" s="83" t="s">
        <v>99</v>
      </c>
      <c r="E217" s="17">
        <v>-77</v>
      </c>
    </row>
    <row r="218" spans="1:5" ht="21.5" customHeight="1">
      <c r="A218" s="175"/>
      <c r="B218" s="165" t="s">
        <v>972</v>
      </c>
      <c r="C218" s="13" t="s">
        <v>746</v>
      </c>
      <c r="D218" s="83" t="s">
        <v>99</v>
      </c>
      <c r="E218" s="17">
        <v>-70.150000000000006</v>
      </c>
    </row>
    <row r="219" spans="1:5" ht="22.5" customHeight="1">
      <c r="A219" s="13" t="s">
        <v>560</v>
      </c>
      <c r="B219" s="165" t="s">
        <v>973</v>
      </c>
      <c r="C219" s="13" t="s">
        <v>746</v>
      </c>
      <c r="D219" s="83" t="s">
        <v>99</v>
      </c>
      <c r="E219" s="17">
        <v>-2.2294999999999998</v>
      </c>
    </row>
    <row r="220" spans="1:5" ht="21.5" customHeight="1">
      <c r="A220" s="13" t="s">
        <v>616</v>
      </c>
      <c r="B220" s="165" t="s">
        <v>974</v>
      </c>
      <c r="C220" s="13" t="s">
        <v>746</v>
      </c>
      <c r="D220" s="83" t="s">
        <v>99</v>
      </c>
      <c r="E220" s="17">
        <v>-5</v>
      </c>
    </row>
    <row r="221" spans="1:5" ht="18.5" customHeight="1">
      <c r="A221" s="175" t="s">
        <v>975</v>
      </c>
      <c r="B221" s="165" t="s">
        <v>976</v>
      </c>
      <c r="C221" s="13" t="s">
        <v>752</v>
      </c>
      <c r="D221" s="83" t="s">
        <v>99</v>
      </c>
      <c r="E221" s="17">
        <v>-0.81600000000000295</v>
      </c>
    </row>
    <row r="222" spans="1:5" ht="18.5" customHeight="1">
      <c r="A222" s="175"/>
      <c r="B222" s="165" t="s">
        <v>976</v>
      </c>
      <c r="C222" s="13" t="s">
        <v>752</v>
      </c>
      <c r="D222" s="83" t="s">
        <v>99</v>
      </c>
      <c r="E222" s="17">
        <v>-0.268014999999998</v>
      </c>
    </row>
    <row r="223" spans="1:5" ht="18.5" customHeight="1">
      <c r="A223" s="175"/>
      <c r="B223" s="165" t="s">
        <v>977</v>
      </c>
      <c r="C223" s="13" t="s">
        <v>752</v>
      </c>
      <c r="D223" s="83" t="s">
        <v>99</v>
      </c>
      <c r="E223" s="17">
        <v>-499.7</v>
      </c>
    </row>
    <row r="224" spans="1:5" ht="18.5" customHeight="1">
      <c r="A224" s="175"/>
      <c r="B224" s="165" t="s">
        <v>978</v>
      </c>
      <c r="C224" s="13" t="s">
        <v>746</v>
      </c>
      <c r="D224" s="83" t="s">
        <v>99</v>
      </c>
      <c r="E224" s="17">
        <f>-628-971+168</f>
        <v>-1431</v>
      </c>
    </row>
    <row r="225" spans="1:5" ht="18.5" customHeight="1">
      <c r="A225" s="175" t="s">
        <v>664</v>
      </c>
      <c r="B225" s="165" t="s">
        <v>979</v>
      </c>
      <c r="C225" s="13" t="s">
        <v>980</v>
      </c>
      <c r="D225" s="83" t="s">
        <v>99</v>
      </c>
      <c r="E225" s="17">
        <v>-4.41596100000001</v>
      </c>
    </row>
    <row r="226" spans="1:5" ht="18.5" customHeight="1">
      <c r="A226" s="175"/>
      <c r="B226" s="165" t="s">
        <v>981</v>
      </c>
      <c r="C226" s="13" t="s">
        <v>982</v>
      </c>
      <c r="D226" s="83" t="s">
        <v>99</v>
      </c>
      <c r="E226" s="17">
        <v>-4.6598770000000096</v>
      </c>
    </row>
    <row r="227" spans="1:5" ht="18.5" customHeight="1">
      <c r="A227" s="177" t="s">
        <v>681</v>
      </c>
      <c r="B227" s="165" t="s">
        <v>983</v>
      </c>
      <c r="C227" s="13" t="s">
        <v>746</v>
      </c>
      <c r="D227" s="83" t="s">
        <v>99</v>
      </c>
      <c r="E227" s="17">
        <v>-0.23999999999999799</v>
      </c>
    </row>
    <row r="228" spans="1:5" ht="18.5" customHeight="1">
      <c r="A228" s="177"/>
      <c r="B228" s="165" t="s">
        <v>984</v>
      </c>
      <c r="C228" s="13" t="s">
        <v>746</v>
      </c>
      <c r="D228" s="83" t="s">
        <v>99</v>
      </c>
      <c r="E228" s="17">
        <v>-0.13100000000000001</v>
      </c>
    </row>
    <row r="229" spans="1:5" ht="18.5" customHeight="1">
      <c r="A229" s="177"/>
      <c r="B229" s="165" t="s">
        <v>985</v>
      </c>
      <c r="C229" s="13" t="s">
        <v>746</v>
      </c>
      <c r="D229" s="83" t="s">
        <v>99</v>
      </c>
      <c r="E229" s="17">
        <v>-4.5810000000000399E-2</v>
      </c>
    </row>
    <row r="230" spans="1:5" ht="18.5" customHeight="1">
      <c r="A230" s="177"/>
      <c r="B230" s="165" t="s">
        <v>986</v>
      </c>
      <c r="C230" s="13" t="s">
        <v>746</v>
      </c>
      <c r="D230" s="83" t="s">
        <v>99</v>
      </c>
      <c r="E230" s="17">
        <v>-200</v>
      </c>
    </row>
    <row r="231" spans="1:5" ht="18.5" customHeight="1">
      <c r="A231" s="177"/>
      <c r="B231" s="165" t="s">
        <v>987</v>
      </c>
      <c r="C231" s="13" t="s">
        <v>746</v>
      </c>
      <c r="D231" s="83" t="s">
        <v>99</v>
      </c>
      <c r="E231" s="17">
        <v>-125</v>
      </c>
    </row>
    <row r="232" spans="1:5" ht="18.5" customHeight="1">
      <c r="A232" s="175" t="s">
        <v>691</v>
      </c>
      <c r="B232" s="165" t="s">
        <v>988</v>
      </c>
      <c r="C232" s="13" t="s">
        <v>912</v>
      </c>
      <c r="D232" s="83" t="s">
        <v>99</v>
      </c>
      <c r="E232" s="17">
        <v>-1084.284328</v>
      </c>
    </row>
    <row r="233" spans="1:5" ht="18.5" customHeight="1">
      <c r="A233" s="175"/>
      <c r="B233" s="165" t="s">
        <v>989</v>
      </c>
      <c r="C233" s="13" t="s">
        <v>912</v>
      </c>
      <c r="D233" s="83" t="s">
        <v>99</v>
      </c>
      <c r="E233" s="17">
        <v>-9.3986999999999998</v>
      </c>
    </row>
    <row r="234" spans="1:5" ht="18.5" customHeight="1">
      <c r="A234" s="175"/>
      <c r="B234" s="165" t="s">
        <v>990</v>
      </c>
      <c r="C234" s="13" t="s">
        <v>752</v>
      </c>
      <c r="D234" s="83" t="s">
        <v>99</v>
      </c>
      <c r="E234" s="17">
        <v>-500</v>
      </c>
    </row>
    <row r="235" spans="1:5" ht="18.5" customHeight="1">
      <c r="A235" s="175"/>
      <c r="B235" s="165" t="s">
        <v>991</v>
      </c>
      <c r="C235" s="13" t="s">
        <v>901</v>
      </c>
      <c r="D235" s="83" t="s">
        <v>99</v>
      </c>
      <c r="E235" s="17">
        <v>-1479.4371000000001</v>
      </c>
    </row>
    <row r="236" spans="1:5" ht="18.5" customHeight="1">
      <c r="A236" s="175"/>
      <c r="B236" s="165" t="s">
        <v>992</v>
      </c>
      <c r="C236" s="13" t="s">
        <v>746</v>
      </c>
      <c r="D236" s="83" t="s">
        <v>99</v>
      </c>
      <c r="E236" s="17">
        <v>-2717.62</v>
      </c>
    </row>
    <row r="237" spans="1:5" ht="18.5" customHeight="1">
      <c r="A237" s="175"/>
      <c r="B237" s="165" t="s">
        <v>993</v>
      </c>
      <c r="C237" s="13" t="s">
        <v>746</v>
      </c>
      <c r="D237" s="83" t="s">
        <v>99</v>
      </c>
      <c r="E237" s="17">
        <v>-226.142</v>
      </c>
    </row>
    <row r="238" spans="1:5" ht="18.5" customHeight="1">
      <c r="A238" s="175"/>
      <c r="B238" s="165" t="s">
        <v>994</v>
      </c>
      <c r="C238" s="13" t="s">
        <v>746</v>
      </c>
      <c r="D238" s="83" t="s">
        <v>99</v>
      </c>
      <c r="E238" s="17">
        <v>-200</v>
      </c>
    </row>
    <row r="239" spans="1:5" ht="18.5" customHeight="1">
      <c r="A239" s="175"/>
      <c r="B239" s="165" t="s">
        <v>995</v>
      </c>
      <c r="C239" s="13" t="s">
        <v>746</v>
      </c>
      <c r="D239" s="83" t="s">
        <v>99</v>
      </c>
      <c r="E239" s="17">
        <v>-44.888942</v>
      </c>
    </row>
    <row r="240" spans="1:5" ht="18.5" customHeight="1">
      <c r="A240" s="175"/>
      <c r="B240" s="165" t="s">
        <v>996</v>
      </c>
      <c r="C240" s="13" t="s">
        <v>997</v>
      </c>
      <c r="D240" s="83" t="s">
        <v>99</v>
      </c>
      <c r="E240" s="17">
        <v>-265</v>
      </c>
    </row>
  </sheetData>
  <mergeCells count="24">
    <mergeCell ref="A2:E2"/>
    <mergeCell ref="D3:E3"/>
    <mergeCell ref="A5:D5"/>
    <mergeCell ref="A7:A8"/>
    <mergeCell ref="A10:A12"/>
    <mergeCell ref="A157:A161"/>
    <mergeCell ref="A162:A181"/>
    <mergeCell ref="A182:A190"/>
    <mergeCell ref="A16:A38"/>
    <mergeCell ref="A39:A74"/>
    <mergeCell ref="A75:A110"/>
    <mergeCell ref="A111:A123"/>
    <mergeCell ref="A125:A148"/>
    <mergeCell ref="A149:A156"/>
    <mergeCell ref="A192:A194"/>
    <mergeCell ref="A195:A196"/>
    <mergeCell ref="A197:A199"/>
    <mergeCell ref="A200:A205"/>
    <mergeCell ref="A206:A214"/>
    <mergeCell ref="A216:A218"/>
    <mergeCell ref="A221:A224"/>
    <mergeCell ref="A225:A226"/>
    <mergeCell ref="A227:A231"/>
    <mergeCell ref="A232:A240"/>
  </mergeCells>
  <phoneticPr fontId="31" type="noConversion"/>
  <printOptions horizontalCentered="1"/>
  <pageMargins left="0.6692913385826772" right="0.59055118110236227" top="0.78740157480314965" bottom="0.78740157480314965" header="0" footer="0"/>
  <pageSetup paperSize="9" scale="95" fitToHeight="0" orientation="portrait" r:id="rId1"/>
  <headerFooter scaleWithDoc="0" alignWithMargins="0"/>
</worksheet>
</file>

<file path=xl/worksheets/sheet6.xml><?xml version="1.0" encoding="utf-8"?>
<worksheet xmlns="http://schemas.openxmlformats.org/spreadsheetml/2006/main" xmlns:r="http://schemas.openxmlformats.org/officeDocument/2006/relationships">
  <dimension ref="A1"/>
  <sheetViews>
    <sheetView workbookViewId="0">
      <selection activeCell="L24" sqref="L24"/>
    </sheetView>
  </sheetViews>
  <sheetFormatPr defaultColWidth="9" defaultRowHeight="15"/>
  <sheetData/>
  <phoneticPr fontId="31" type="noConversion"/>
  <pageMargins left="0.75" right="0.75" top="1" bottom="1" header="0.50902777777777797" footer="0.50902777777777797"/>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dimension ref="A1"/>
  <sheetViews>
    <sheetView workbookViewId="0">
      <selection activeCell="H18" sqref="H18"/>
    </sheetView>
  </sheetViews>
  <sheetFormatPr defaultColWidth="9" defaultRowHeight="15"/>
  <cols>
    <col min="3" max="3" width="9.4140625" customWidth="1"/>
  </cols>
  <sheetData/>
  <phoneticPr fontId="31" type="noConversion"/>
  <pageMargins left="0.75" right="0.75" top="1" bottom="1" header="0.51180555555555596" footer="0.51180555555555596"/>
  <pageSetup paperSize="9"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ColWidth="9" defaultRowHeight="15"/>
  <sheetData/>
  <phoneticPr fontId="31"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2018年收支平衡调整表</vt:lpstr>
      <vt:lpstr>2018市级公共预算支出调整表</vt:lpstr>
      <vt:lpstr>218公共财政预算支出调整明细表</vt:lpstr>
      <vt:lpstr>2018全市政府基金收支表</vt:lpstr>
      <vt:lpstr>2018本级政府基金明细</vt:lpstr>
      <vt:lpstr>Sheet3</vt:lpstr>
      <vt:lpstr>Sheet1</vt:lpstr>
      <vt:lpstr>Sheet2</vt:lpstr>
      <vt:lpstr>'2018全市政府基金收支表'!Print_Area</vt:lpstr>
      <vt:lpstr>'2018市级公共预算支出调整表'!Print_Area</vt:lpstr>
      <vt:lpstr>'2018本级政府基金明细'!Print_Titles</vt:lpstr>
      <vt:lpstr>'218公共财政预算支出调整明细表'!Print_Titles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2019-01-15T07:05:35Z</cp:lastPrinted>
  <dcterms:created xsi:type="dcterms:W3CDTF">2017-07-12T02:13:00Z</dcterms:created>
  <dcterms:modified xsi:type="dcterms:W3CDTF">2019-01-15T07:05:36Z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